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Microdata\Factsheets en datapublicaties\3 - Producten\3.2 Card; Publicaties\FC; Open Access\Factsheet + Bijlage\"/>
    </mc:Choice>
  </mc:AlternateContent>
  <bookViews>
    <workbookView xWindow="0" yWindow="0" windowWidth="288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24" i="1"/>
  <c r="F33" i="1"/>
  <c r="F34" i="1"/>
  <c r="F39" i="1"/>
  <c r="F42" i="1"/>
  <c r="F37" i="1"/>
  <c r="F26" i="1"/>
  <c r="F29" i="1"/>
  <c r="F41" i="1"/>
  <c r="F27" i="1"/>
  <c r="F23" i="1"/>
  <c r="F21" i="1"/>
  <c r="F36" i="1"/>
  <c r="F32" i="1"/>
  <c r="F22" i="1"/>
  <c r="F28" i="1"/>
  <c r="F38" i="1"/>
  <c r="F31" i="1"/>
  <c r="F40" i="1"/>
  <c r="F25" i="1"/>
  <c r="C11" i="1"/>
  <c r="B11" i="1"/>
  <c r="C10" i="1"/>
  <c r="B10" i="1"/>
</calcChain>
</file>

<file path=xl/sharedStrings.xml><?xml version="1.0" encoding="utf-8"?>
<sst xmlns="http://schemas.openxmlformats.org/spreadsheetml/2006/main" count="42" uniqueCount="41">
  <si>
    <t>Bijlage Open Access in Nederland</t>
  </si>
  <si>
    <t>Goud</t>
  </si>
  <si>
    <t xml:space="preserve">Groen </t>
  </si>
  <si>
    <t>Brons</t>
  </si>
  <si>
    <t>Totaal aantal wetenschappelijke publicaties</t>
  </si>
  <si>
    <t>Totaal Openaccess-publicaties</t>
  </si>
  <si>
    <t>Bron: Web of Science, Web of Knowledge - Clarivate, Science Citation Index Expanded, Social Sciences Citation Index, Arts&amp; Humanities Citation Index, Conference Proceedings Citation Index-Science, Emerging Sources Citation Index, Index Chemicus, Conference Proceedings Citation Index-Social Sciences and Humanities, Current Chemical Reactions.</t>
  </si>
  <si>
    <t>Groen &amp; Goud</t>
  </si>
  <si>
    <t>Totaal aantal openaccess-publicaties van auteurs met een Nederlandse affiliatie, beschikbaar op het moment jaar T+10 maanden, naar route, 2016-2021</t>
  </si>
  <si>
    <t>Extractiedatum: 20 oktober 2022</t>
  </si>
  <si>
    <t>2017 (T+22 maanden)</t>
  </si>
  <si>
    <t>2016 (T+22 maanden)</t>
  </si>
  <si>
    <r>
      <t xml:space="preserve">Publicatietypen: gepeerreviewde artikelen, reviews, </t>
    </r>
    <r>
      <rPr>
        <i/>
        <sz val="10"/>
        <color theme="1"/>
        <rFont val="Arial"/>
        <family val="2"/>
      </rPr>
      <t xml:space="preserve">letters </t>
    </r>
    <r>
      <rPr>
        <sz val="10"/>
        <color theme="1"/>
        <rFont val="Arial"/>
        <family val="2"/>
      </rPr>
      <t xml:space="preserve">en </t>
    </r>
    <r>
      <rPr>
        <i/>
        <sz val="10"/>
        <color theme="1"/>
        <rFont val="Arial"/>
        <family val="2"/>
      </rPr>
      <t xml:space="preserve">conference proceedings. </t>
    </r>
  </si>
  <si>
    <t>Totaal aantal openaccess-publicaties 2021, internationaal vergeleken</t>
  </si>
  <si>
    <t>Nederland</t>
  </si>
  <si>
    <t>Verenigd Koninkrijk</t>
  </si>
  <si>
    <t>Zweden</t>
  </si>
  <si>
    <t>Zwitserland</t>
  </si>
  <si>
    <t>Noorwegen</t>
  </si>
  <si>
    <t>Denemarken</t>
  </si>
  <si>
    <t>België</t>
  </si>
  <si>
    <t>Finland</t>
  </si>
  <si>
    <t>Duitsland</t>
  </si>
  <si>
    <t>Verenigde Staten</t>
  </si>
  <si>
    <t>Frankrijk</t>
  </si>
  <si>
    <t>Canada</t>
  </si>
  <si>
    <t>China</t>
  </si>
  <si>
    <t>Ierland</t>
  </si>
  <si>
    <t>Australië</t>
  </si>
  <si>
    <t>Japan</t>
  </si>
  <si>
    <t>Zuid-Korea</t>
  </si>
  <si>
    <t>Oostenrijk</t>
  </si>
  <si>
    <t>Spanje</t>
  </si>
  <si>
    <t>Italië</t>
  </si>
  <si>
    <t>Singapore</t>
  </si>
  <si>
    <t>EU-27</t>
  </si>
  <si>
    <t>DOAJ-goud</t>
  </si>
  <si>
    <t>Hybride goud</t>
  </si>
  <si>
    <t>Groen</t>
  </si>
  <si>
    <t>Totaal Open Access</t>
  </si>
  <si>
    <t>Totaal aantal publicaties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</si>
</sst>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0" xfId="0" applyFill="1" applyBorder="1"/>
    <xf numFmtId="0" fontId="0" fillId="0" borderId="0" xfId="0" applyFont="1" applyBorder="1"/>
    <xf numFmtId="0" fontId="3" fillId="0" borderId="0" xfId="0" applyFont="1"/>
    <xf numFmtId="0" fontId="0" fillId="0" borderId="0" xfId="0" applyBorder="1"/>
    <xf numFmtId="0" fontId="0" fillId="0" borderId="1" xfId="0" applyFill="1" applyBorder="1"/>
    <xf numFmtId="0" fontId="0" fillId="0" borderId="4" xfId="0" applyBorder="1"/>
    <xf numFmtId="0" fontId="0" fillId="0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9" workbookViewId="0">
      <selection activeCell="A18" sqref="A18"/>
    </sheetView>
  </sheetViews>
  <sheetFormatPr defaultRowHeight="12.75" x14ac:dyDescent="0.2"/>
  <cols>
    <col min="1" max="1" width="19.140625" customWidth="1"/>
    <col min="2" max="3" width="16.28515625" customWidth="1"/>
    <col min="4" max="4" width="13.7109375" customWidth="1"/>
    <col min="5" max="5" width="15.28515625" customWidth="1"/>
    <col min="6" max="6" width="26.7109375" customWidth="1"/>
    <col min="7" max="7" width="29.5703125" customWidth="1"/>
    <col min="8" max="8" width="37.140625" customWidth="1"/>
  </cols>
  <sheetData>
    <row r="1" spans="1:7" ht="15.75" x14ac:dyDescent="0.25">
      <c r="A1" s="7" t="s">
        <v>0</v>
      </c>
    </row>
    <row r="3" spans="1:7" x14ac:dyDescent="0.2">
      <c r="A3" s="1" t="s">
        <v>8</v>
      </c>
    </row>
    <row r="5" spans="1:7" x14ac:dyDescent="0.2">
      <c r="A5" s="3"/>
      <c r="B5" s="4" t="s">
        <v>1</v>
      </c>
      <c r="C5" s="4" t="s">
        <v>7</v>
      </c>
      <c r="D5" s="4" t="s">
        <v>2</v>
      </c>
      <c r="E5" s="3" t="s">
        <v>3</v>
      </c>
      <c r="F5" s="10" t="s">
        <v>5</v>
      </c>
      <c r="G5" s="3" t="s">
        <v>4</v>
      </c>
    </row>
    <row r="6" spans="1:7" x14ac:dyDescent="0.2">
      <c r="A6" s="2" t="s">
        <v>11</v>
      </c>
      <c r="B6">
        <v>2927</v>
      </c>
      <c r="C6">
        <v>10035</v>
      </c>
      <c r="D6">
        <v>5292</v>
      </c>
      <c r="E6">
        <v>4007</v>
      </c>
      <c r="F6">
        <v>22261</v>
      </c>
      <c r="G6">
        <v>50662</v>
      </c>
    </row>
    <row r="7" spans="1:7" x14ac:dyDescent="0.2">
      <c r="A7" s="2" t="s">
        <v>10</v>
      </c>
      <c r="B7">
        <v>2311</v>
      </c>
      <c r="C7">
        <v>13445</v>
      </c>
      <c r="D7">
        <v>7960</v>
      </c>
      <c r="E7">
        <v>3615</v>
      </c>
      <c r="F7">
        <v>27624</v>
      </c>
      <c r="G7">
        <v>51623</v>
      </c>
    </row>
    <row r="8" spans="1:7" x14ac:dyDescent="0.2">
      <c r="A8" s="2">
        <v>2018</v>
      </c>
      <c r="B8">
        <v>2912</v>
      </c>
      <c r="C8">
        <v>15099</v>
      </c>
      <c r="D8">
        <v>8335</v>
      </c>
      <c r="E8">
        <v>3248</v>
      </c>
      <c r="F8">
        <v>29741</v>
      </c>
      <c r="G8" s="11">
        <v>52402</v>
      </c>
    </row>
    <row r="9" spans="1:7" x14ac:dyDescent="0.2">
      <c r="A9" s="2">
        <v>2019</v>
      </c>
      <c r="B9">
        <v>4290</v>
      </c>
      <c r="C9">
        <v>21224</v>
      </c>
      <c r="D9">
        <v>6669</v>
      </c>
      <c r="E9">
        <v>2686</v>
      </c>
      <c r="F9">
        <v>34875</v>
      </c>
      <c r="G9" s="5">
        <v>57222</v>
      </c>
    </row>
    <row r="10" spans="1:7" x14ac:dyDescent="0.2">
      <c r="A10" s="2">
        <v>2020</v>
      </c>
      <c r="B10">
        <f>1868+4290</f>
        <v>6158</v>
      </c>
      <c r="C10">
        <f>12972+14230</f>
        <v>27202</v>
      </c>
      <c r="D10">
        <v>7645</v>
      </c>
      <c r="E10">
        <v>1931</v>
      </c>
      <c r="F10">
        <v>42936</v>
      </c>
      <c r="G10" s="5">
        <v>60122</v>
      </c>
    </row>
    <row r="11" spans="1:7" x14ac:dyDescent="0.2">
      <c r="A11" s="2">
        <v>2021</v>
      </c>
      <c r="B11">
        <f>1423+4017</f>
        <v>5440</v>
      </c>
      <c r="C11">
        <f>16371+16410</f>
        <v>32781</v>
      </c>
      <c r="D11">
        <v>11133</v>
      </c>
      <c r="E11">
        <v>1433</v>
      </c>
      <c r="F11">
        <v>50787</v>
      </c>
      <c r="G11" s="5">
        <v>65305</v>
      </c>
    </row>
    <row r="13" spans="1:7" x14ac:dyDescent="0.2">
      <c r="A13" s="6" t="s">
        <v>6</v>
      </c>
    </row>
    <row r="14" spans="1:7" x14ac:dyDescent="0.2">
      <c r="A14" s="6" t="s">
        <v>12</v>
      </c>
    </row>
    <row r="15" spans="1:7" x14ac:dyDescent="0.2">
      <c r="A15" t="s">
        <v>9</v>
      </c>
    </row>
    <row r="17" spans="1:7" x14ac:dyDescent="0.2">
      <c r="A17" s="1" t="s">
        <v>13</v>
      </c>
    </row>
    <row r="20" spans="1:7" x14ac:dyDescent="0.2">
      <c r="B20" s="14" t="s">
        <v>36</v>
      </c>
      <c r="C20" s="8" t="s">
        <v>37</v>
      </c>
      <c r="D20" s="8" t="s">
        <v>38</v>
      </c>
      <c r="E20" s="2" t="s">
        <v>3</v>
      </c>
      <c r="F20" s="14" t="s">
        <v>39</v>
      </c>
      <c r="G20" s="2" t="s">
        <v>40</v>
      </c>
    </row>
    <row r="21" spans="1:7" x14ac:dyDescent="0.2">
      <c r="A21" t="s">
        <v>23</v>
      </c>
      <c r="B21" s="13">
        <v>140763</v>
      </c>
      <c r="C21" s="12">
        <v>45978</v>
      </c>
      <c r="D21" s="12">
        <v>87266</v>
      </c>
      <c r="E21" s="15">
        <v>27864</v>
      </c>
      <c r="F21" s="13">
        <f>339706-M29</f>
        <v>339706</v>
      </c>
      <c r="G21" s="16">
        <v>631211</v>
      </c>
    </row>
    <row r="22" spans="1:7" x14ac:dyDescent="0.2">
      <c r="A22" t="s">
        <v>20</v>
      </c>
      <c r="B22" s="14">
        <v>10014</v>
      </c>
      <c r="C22" s="8">
        <v>4752</v>
      </c>
      <c r="D22" s="8">
        <v>7225</v>
      </c>
      <c r="E22" s="2">
        <v>971</v>
      </c>
      <c r="F22" s="14">
        <f>25166-M26</f>
        <v>25166</v>
      </c>
      <c r="G22" s="9">
        <v>36865</v>
      </c>
    </row>
    <row r="23" spans="1:7" x14ac:dyDescent="0.2">
      <c r="A23" t="s">
        <v>24</v>
      </c>
      <c r="B23" s="14">
        <v>27370</v>
      </c>
      <c r="C23" s="8">
        <v>10183</v>
      </c>
      <c r="D23" s="8">
        <v>12902</v>
      </c>
      <c r="E23" s="2">
        <v>7815</v>
      </c>
      <c r="F23" s="14">
        <f>75290-M30</f>
        <v>75290</v>
      </c>
      <c r="G23" s="9">
        <v>111554</v>
      </c>
    </row>
    <row r="24" spans="1:7" x14ac:dyDescent="0.2">
      <c r="A24" t="s">
        <v>34</v>
      </c>
      <c r="B24" s="14">
        <v>5377</v>
      </c>
      <c r="C24" s="8">
        <v>1411</v>
      </c>
      <c r="D24" s="8">
        <v>2580</v>
      </c>
      <c r="E24" s="2">
        <v>653</v>
      </c>
      <c r="F24" s="14">
        <f>11645-M40</f>
        <v>11645</v>
      </c>
      <c r="G24" s="9">
        <v>23960</v>
      </c>
    </row>
    <row r="25" spans="1:7" x14ac:dyDescent="0.2">
      <c r="A25" t="s">
        <v>15</v>
      </c>
      <c r="B25" s="14">
        <v>51921</v>
      </c>
      <c r="C25" s="8">
        <v>41901</v>
      </c>
      <c r="D25" s="8">
        <v>39826</v>
      </c>
      <c r="E25" s="2">
        <v>4815</v>
      </c>
      <c r="F25" s="14">
        <f>153175-M21</f>
        <v>153175</v>
      </c>
      <c r="G25" s="2">
        <v>207161</v>
      </c>
    </row>
    <row r="26" spans="1:7" x14ac:dyDescent="0.2">
      <c r="A26" t="s">
        <v>28</v>
      </c>
      <c r="B26" s="14">
        <v>26108</v>
      </c>
      <c r="C26" s="8">
        <v>8352</v>
      </c>
      <c r="D26" s="8">
        <v>11440</v>
      </c>
      <c r="E26" s="2">
        <v>3567</v>
      </c>
      <c r="F26" s="14">
        <f>55570-M34</f>
        <v>55570</v>
      </c>
      <c r="G26" s="9">
        <v>112018</v>
      </c>
    </row>
    <row r="27" spans="1:7" x14ac:dyDescent="0.2">
      <c r="A27" t="s">
        <v>25</v>
      </c>
      <c r="B27" s="14">
        <v>27574</v>
      </c>
      <c r="C27" s="8">
        <v>10386</v>
      </c>
      <c r="D27" s="8">
        <v>10770</v>
      </c>
      <c r="E27" s="2">
        <v>4217</v>
      </c>
      <c r="F27" s="14">
        <f>59051-M31</f>
        <v>59051</v>
      </c>
      <c r="G27" s="9">
        <v>116289</v>
      </c>
    </row>
    <row r="28" spans="1:7" x14ac:dyDescent="0.2">
      <c r="A28" t="s">
        <v>19</v>
      </c>
      <c r="B28" s="14">
        <v>8450</v>
      </c>
      <c r="C28" s="8">
        <v>4980</v>
      </c>
      <c r="D28" s="8">
        <v>4207</v>
      </c>
      <c r="E28" s="2">
        <v>1022</v>
      </c>
      <c r="F28" s="14">
        <f>20753-M25</f>
        <v>20753</v>
      </c>
      <c r="G28" s="9">
        <v>31468</v>
      </c>
    </row>
    <row r="29" spans="1:7" x14ac:dyDescent="0.2">
      <c r="A29" t="s">
        <v>27</v>
      </c>
      <c r="B29" s="14">
        <v>5668</v>
      </c>
      <c r="C29" s="8">
        <v>4917</v>
      </c>
      <c r="D29" s="8">
        <v>3148</v>
      </c>
      <c r="E29" s="2">
        <v>587</v>
      </c>
      <c r="F29" s="14">
        <f>15446-M33</f>
        <v>15446</v>
      </c>
      <c r="G29" s="9">
        <v>21948</v>
      </c>
    </row>
    <row r="30" spans="1:7" x14ac:dyDescent="0.2">
      <c r="A30" t="s">
        <v>14</v>
      </c>
      <c r="B30" s="14">
        <v>17794</v>
      </c>
      <c r="C30" s="8">
        <v>20427</v>
      </c>
      <c r="D30" s="8">
        <v>11133</v>
      </c>
      <c r="E30" s="2">
        <v>1433</v>
      </c>
      <c r="F30" s="14">
        <v>50787</v>
      </c>
      <c r="G30" s="2">
        <v>65305</v>
      </c>
    </row>
    <row r="31" spans="1:7" x14ac:dyDescent="0.2">
      <c r="A31" t="s">
        <v>17</v>
      </c>
      <c r="B31" s="14">
        <v>15224</v>
      </c>
      <c r="C31" s="8">
        <v>11748</v>
      </c>
      <c r="D31" s="8">
        <v>7199</v>
      </c>
      <c r="E31" s="2">
        <v>1274</v>
      </c>
      <c r="F31" s="14">
        <f>38452-M23</f>
        <v>38452</v>
      </c>
      <c r="G31" s="2">
        <v>50644</v>
      </c>
    </row>
    <row r="32" spans="1:7" x14ac:dyDescent="0.2">
      <c r="A32" t="s">
        <v>21</v>
      </c>
      <c r="B32" s="14">
        <v>6099</v>
      </c>
      <c r="C32" s="8">
        <v>6481</v>
      </c>
      <c r="D32" s="8">
        <v>3522</v>
      </c>
      <c r="E32" s="2">
        <v>352</v>
      </c>
      <c r="F32" s="14">
        <f>17356-M27</f>
        <v>17356</v>
      </c>
      <c r="G32" s="9">
        <v>22083</v>
      </c>
    </row>
    <row r="33" spans="1:7" x14ac:dyDescent="0.2">
      <c r="A33" t="s">
        <v>33</v>
      </c>
      <c r="B33" s="14">
        <v>42720</v>
      </c>
      <c r="C33" s="8">
        <v>14933</v>
      </c>
      <c r="D33" s="8">
        <v>13692</v>
      </c>
      <c r="E33" s="2">
        <v>3451</v>
      </c>
      <c r="F33" s="14">
        <f>82421-M39</f>
        <v>82421</v>
      </c>
      <c r="G33" s="9">
        <v>130332</v>
      </c>
    </row>
    <row r="34" spans="1:7" x14ac:dyDescent="0.2">
      <c r="A34" t="s">
        <v>32</v>
      </c>
      <c r="B34" s="14">
        <v>40503</v>
      </c>
      <c r="C34" s="8">
        <v>13334</v>
      </c>
      <c r="D34" s="8">
        <v>12371</v>
      </c>
      <c r="E34" s="2">
        <v>2530</v>
      </c>
      <c r="F34" s="14">
        <f>73982-M38</f>
        <v>73982</v>
      </c>
      <c r="G34" s="9">
        <v>110815</v>
      </c>
    </row>
    <row r="35" spans="1:7" x14ac:dyDescent="0.2">
      <c r="A35" t="s">
        <v>35</v>
      </c>
      <c r="B35" s="14">
        <v>250306</v>
      </c>
      <c r="C35" s="8">
        <v>114861</v>
      </c>
      <c r="D35" s="8">
        <v>74127</v>
      </c>
      <c r="E35" s="2">
        <v>23127</v>
      </c>
      <c r="F35" s="14">
        <f>510671-M41</f>
        <v>510671</v>
      </c>
      <c r="G35" s="9">
        <v>780299</v>
      </c>
    </row>
    <row r="36" spans="1:7" x14ac:dyDescent="0.2">
      <c r="A36" t="s">
        <v>22</v>
      </c>
      <c r="B36" s="14">
        <v>48261</v>
      </c>
      <c r="C36" s="8">
        <v>35733</v>
      </c>
      <c r="D36" s="8">
        <v>16351</v>
      </c>
      <c r="E36" s="2">
        <v>4754</v>
      </c>
      <c r="F36" s="14">
        <f>116482-M28</f>
        <v>116482</v>
      </c>
      <c r="G36" s="9">
        <v>176399</v>
      </c>
    </row>
    <row r="37" spans="1:7" x14ac:dyDescent="0.2">
      <c r="A37" t="s">
        <v>29</v>
      </c>
      <c r="B37" s="14">
        <v>40976</v>
      </c>
      <c r="C37" s="8">
        <v>9368</v>
      </c>
      <c r="D37" s="8">
        <v>7812</v>
      </c>
      <c r="E37" s="2">
        <v>4435</v>
      </c>
      <c r="F37" s="14">
        <f>68484-M35</f>
        <v>68484</v>
      </c>
      <c r="G37" s="9">
        <v>126443</v>
      </c>
    </row>
    <row r="38" spans="1:7" x14ac:dyDescent="0.2">
      <c r="A38" t="s">
        <v>18</v>
      </c>
      <c r="B38" s="14">
        <v>7823</v>
      </c>
      <c r="C38" s="8">
        <v>7678</v>
      </c>
      <c r="D38" s="8">
        <v>3004</v>
      </c>
      <c r="E38" s="2">
        <v>456</v>
      </c>
      <c r="F38" s="14">
        <f>20182-M24</f>
        <v>20182</v>
      </c>
      <c r="G38" s="2">
        <v>25816</v>
      </c>
    </row>
    <row r="39" spans="1:7" x14ac:dyDescent="0.2">
      <c r="A39" t="s">
        <v>31</v>
      </c>
      <c r="B39" s="14">
        <v>8458</v>
      </c>
      <c r="C39" s="8">
        <v>7355</v>
      </c>
      <c r="D39" s="8">
        <v>2753</v>
      </c>
      <c r="E39" s="2">
        <v>770</v>
      </c>
      <c r="F39" s="14">
        <f>20849-M37</f>
        <v>20849</v>
      </c>
      <c r="G39" s="9">
        <v>28823</v>
      </c>
    </row>
    <row r="40" spans="1:7" x14ac:dyDescent="0.2">
      <c r="A40" t="s">
        <v>16</v>
      </c>
      <c r="B40" s="14">
        <v>13325</v>
      </c>
      <c r="C40" s="8">
        <v>14325</v>
      </c>
      <c r="D40" s="8">
        <v>4782</v>
      </c>
      <c r="E40" s="2">
        <v>967</v>
      </c>
      <c r="F40" s="14">
        <f>35462-M22</f>
        <v>35462</v>
      </c>
      <c r="G40" s="2">
        <v>45262</v>
      </c>
    </row>
    <row r="41" spans="1:7" x14ac:dyDescent="0.2">
      <c r="A41" t="s">
        <v>26</v>
      </c>
      <c r="B41" s="14">
        <v>205274</v>
      </c>
      <c r="C41" s="8">
        <v>18770</v>
      </c>
      <c r="D41" s="8">
        <v>25652</v>
      </c>
      <c r="E41" s="2">
        <v>14307</v>
      </c>
      <c r="F41" s="14">
        <f>284628-M32</f>
        <v>284628</v>
      </c>
      <c r="G41" s="9">
        <v>719667</v>
      </c>
    </row>
    <row r="42" spans="1:7" x14ac:dyDescent="0.2">
      <c r="A42" t="s">
        <v>30</v>
      </c>
      <c r="B42" s="14">
        <v>36216</v>
      </c>
      <c r="C42" s="8">
        <v>3490</v>
      </c>
      <c r="D42" s="8">
        <v>4616</v>
      </c>
      <c r="E42" s="2">
        <v>1735</v>
      </c>
      <c r="F42" s="14">
        <f>48674-M36</f>
        <v>48674</v>
      </c>
      <c r="G42" s="9">
        <v>95356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Lionne Koens</dc:creator>
  <cp:lastModifiedBy>Lionne Koens</cp:lastModifiedBy>
  <dcterms:created xsi:type="dcterms:W3CDTF">2018-11-12T12:22:22Z</dcterms:created>
  <dcterms:modified xsi:type="dcterms:W3CDTF">2022-10-25T09:49:32Z</dcterms:modified>
</cp:coreProperties>
</file>