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2 - Wetenschappers/Achterliggende bestanden/"/>
    </mc:Choice>
  </mc:AlternateContent>
  <xr:revisionPtr revIDLastSave="167" documentId="13_ncr:1_{AF59AD30-0BA5-4E05-BDBE-C610363873FF}" xr6:coauthVersionLast="47" xr6:coauthVersionMax="47" xr10:uidLastSave="{764571E2-699E-490E-95E1-64C340709FE7}"/>
  <bookViews>
    <workbookView xWindow="-14505" yWindow="0" windowWidth="14610" windowHeight="15585" xr2:uid="{00000000-000D-0000-FFFF-FFFF00000000}"/>
  </bookViews>
  <sheets>
    <sheet name="Data" sheetId="1" r:id="rId1"/>
    <sheet name="Omschrijv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B49" i="1"/>
  <c r="AJ41" i="1" l="1"/>
  <c r="AJ50" i="1" s="1"/>
  <c r="AI58" i="1"/>
  <c r="AJ58" i="1"/>
  <c r="AJ31" i="1"/>
  <c r="AJ56" i="1" s="1"/>
  <c r="AI31" i="1"/>
  <c r="AI56" i="1" s="1"/>
  <c r="AG31" i="1"/>
  <c r="AF32" i="1"/>
  <c r="AG32" i="1"/>
  <c r="AH32" i="1"/>
  <c r="AH57" i="1" s="1"/>
  <c r="AI32" i="1"/>
  <c r="AI57" i="1" s="1"/>
  <c r="AJ32" i="1"/>
  <c r="AJ57" i="1" s="1"/>
  <c r="AF33" i="1"/>
  <c r="AG33" i="1"/>
  <c r="AI33" i="1"/>
  <c r="AI59" i="1" s="1"/>
  <c r="AJ33" i="1"/>
  <c r="AJ59" i="1" s="1"/>
  <c r="AF34" i="1"/>
  <c r="AG34" i="1"/>
  <c r="AH34" i="1"/>
  <c r="AI34" i="1"/>
  <c r="AJ34" i="1"/>
  <c r="AF35" i="1"/>
  <c r="AG35" i="1"/>
  <c r="AH35" i="1"/>
  <c r="AI35" i="1"/>
  <c r="AJ35" i="1"/>
  <c r="AF36" i="1"/>
  <c r="AG36" i="1"/>
  <c r="AH36" i="1"/>
  <c r="AI36" i="1"/>
  <c r="AJ36" i="1"/>
  <c r="AF37" i="1"/>
  <c r="AG37" i="1"/>
  <c r="AH37" i="1"/>
  <c r="AH60" i="1" s="1"/>
  <c r="AI37" i="1"/>
  <c r="AI60" i="1" s="1"/>
  <c r="AJ37" i="1"/>
  <c r="AJ60" i="1" s="1"/>
  <c r="AJ42" i="1"/>
  <c r="AJ52" i="1" s="1"/>
  <c r="AG41" i="1"/>
  <c r="AI41" i="1"/>
  <c r="AG42" i="1"/>
  <c r="AI42" i="1"/>
  <c r="AI52" i="1" s="1"/>
  <c r="AG43" i="1"/>
  <c r="AI43" i="1"/>
  <c r="AJ43" i="1"/>
  <c r="AG44" i="1"/>
  <c r="AI44" i="1"/>
  <c r="AJ44" i="1"/>
  <c r="AG45" i="1"/>
  <c r="AI45" i="1"/>
  <c r="AJ45" i="1"/>
  <c r="AG46" i="1"/>
  <c r="AI46" i="1"/>
  <c r="AI53" i="1" s="1"/>
  <c r="AJ46" i="1"/>
  <c r="AJ53" i="1" s="1"/>
  <c r="AH58" i="1"/>
  <c r="AH24" i="1"/>
  <c r="AH31" i="1" s="1"/>
  <c r="AH15" i="1"/>
  <c r="AH41" i="1"/>
  <c r="AI51" i="1" l="1"/>
  <c r="AI40" i="1"/>
  <c r="AJ40" i="1"/>
  <c r="AG40" i="1"/>
  <c r="AJ51" i="1"/>
  <c r="AH50" i="1"/>
  <c r="AH33" i="1"/>
  <c r="AH59" i="1" s="1"/>
  <c r="AI50" i="1"/>
  <c r="AH45" i="1"/>
  <c r="AH43" i="1"/>
  <c r="AH42" i="1"/>
  <c r="AH52" i="1" s="1"/>
  <c r="AH46" i="1"/>
  <c r="AH53" i="1" s="1"/>
  <c r="AH44" i="1"/>
  <c r="AG50" i="1"/>
  <c r="AH56" i="1"/>
  <c r="AF60" i="1"/>
  <c r="AF59" i="1"/>
  <c r="AG59" i="1"/>
  <c r="AF58" i="1"/>
  <c r="AG58" i="1"/>
  <c r="AG53" i="1"/>
  <c r="AG51" i="1"/>
  <c r="AG52" i="1"/>
  <c r="AG60" i="1"/>
  <c r="AF57" i="1"/>
  <c r="AG57" i="1"/>
  <c r="AG56" i="1"/>
  <c r="AH51" i="1" l="1"/>
  <c r="AH40" i="1"/>
  <c r="AF31" i="1" l="1"/>
  <c r="AF56" i="1" s="1"/>
  <c r="AF45" i="1"/>
  <c r="AF42" i="1"/>
  <c r="AF52" i="1" s="1"/>
  <c r="AF46" i="1"/>
  <c r="AF53" i="1" s="1"/>
  <c r="AF41" i="1"/>
  <c r="AF44" i="1"/>
  <c r="AF43" i="1"/>
  <c r="AE58" i="1"/>
  <c r="AE41" i="1"/>
  <c r="AE42" i="1"/>
  <c r="AE52" i="1" s="1"/>
  <c r="AE43" i="1"/>
  <c r="AE44" i="1"/>
  <c r="AE45" i="1"/>
  <c r="AE46" i="1"/>
  <c r="AE53" i="1" s="1"/>
  <c r="AE31" i="1"/>
  <c r="AE56" i="1" s="1"/>
  <c r="AE32" i="1"/>
  <c r="AE57" i="1" s="1"/>
  <c r="AE33" i="1"/>
  <c r="AE59" i="1" s="1"/>
  <c r="AE34" i="1"/>
  <c r="AE35" i="1"/>
  <c r="AE36" i="1"/>
  <c r="AE37" i="1"/>
  <c r="AE60" i="1" s="1"/>
  <c r="AF51" i="1" l="1"/>
  <c r="AE51" i="1"/>
  <c r="AE40" i="1"/>
  <c r="AF50" i="1"/>
  <c r="AF40" i="1"/>
  <c r="AE50" i="1"/>
  <c r="AD31" i="1"/>
  <c r="AD56" i="1" s="1"/>
  <c r="AD32" i="1"/>
  <c r="AD57" i="1" s="1"/>
  <c r="AD33" i="1"/>
  <c r="AD59" i="1" s="1"/>
  <c r="AD34" i="1"/>
  <c r="AD35" i="1"/>
  <c r="AD36" i="1"/>
  <c r="AD37" i="1"/>
  <c r="AD60" i="1" s="1"/>
  <c r="AD41" i="1"/>
  <c r="AD50" i="1" s="1"/>
  <c r="AD42" i="1"/>
  <c r="AD52" i="1" s="1"/>
  <c r="AD43" i="1"/>
  <c r="AD44" i="1"/>
  <c r="AD45" i="1"/>
  <c r="AD46" i="1"/>
  <c r="AD53" i="1" s="1"/>
  <c r="AD58" i="1"/>
  <c r="AD40" i="1" l="1"/>
  <c r="AD51" i="1"/>
  <c r="AC58" i="1"/>
  <c r="AC46" i="1"/>
  <c r="AC53" i="1" s="1"/>
  <c r="AC45" i="1"/>
  <c r="AC44" i="1"/>
  <c r="AC43" i="1"/>
  <c r="AC42" i="1"/>
  <c r="AC52" i="1" s="1"/>
  <c r="AC41" i="1"/>
  <c r="AC50" i="1" s="1"/>
  <c r="AC37" i="1"/>
  <c r="AC60" i="1" s="1"/>
  <c r="AC36" i="1"/>
  <c r="AC35" i="1"/>
  <c r="AC34" i="1"/>
  <c r="AC33" i="1"/>
  <c r="AC59" i="1" s="1"/>
  <c r="AC32" i="1"/>
  <c r="AC57" i="1" s="1"/>
  <c r="AC31" i="1"/>
  <c r="AC56" i="1" s="1"/>
  <c r="AC51" i="1" l="1"/>
  <c r="AC40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B58" i="1"/>
  <c r="AA5" i="1" l="1"/>
  <c r="AA32" i="1" s="1"/>
  <c r="AA57" i="1" s="1"/>
  <c r="AA6" i="1"/>
  <c r="AA33" i="1" s="1"/>
  <c r="AA59" i="1" s="1"/>
  <c r="AA7" i="1"/>
  <c r="AA8" i="1"/>
  <c r="AA35" i="1" s="1"/>
  <c r="AA9" i="1"/>
  <c r="AA36" i="1" s="1"/>
  <c r="AA10" i="1"/>
  <c r="AA37" i="1" s="1"/>
  <c r="AA60" i="1" s="1"/>
  <c r="AA22" i="1"/>
  <c r="AA13" i="1"/>
  <c r="AA34" i="1" l="1"/>
  <c r="AA58" i="1"/>
  <c r="AA4" i="1"/>
  <c r="AA44" i="1" s="1"/>
  <c r="Z22" i="1"/>
  <c r="Z5" i="1"/>
  <c r="Z32" i="1" s="1"/>
  <c r="Z57" i="1" s="1"/>
  <c r="Z6" i="1"/>
  <c r="Z33" i="1" s="1"/>
  <c r="Z59" i="1" s="1"/>
  <c r="Z7" i="1"/>
  <c r="Z8" i="1"/>
  <c r="Z35" i="1" s="1"/>
  <c r="Z9" i="1"/>
  <c r="Z36" i="1" s="1"/>
  <c r="Z10" i="1"/>
  <c r="Z37" i="1" s="1"/>
  <c r="Z60" i="1" s="1"/>
  <c r="Z13" i="1"/>
  <c r="AA43" i="1" l="1"/>
  <c r="Z34" i="1"/>
  <c r="Z58" i="1"/>
  <c r="AA31" i="1"/>
  <c r="AA56" i="1" s="1"/>
  <c r="AA42" i="1"/>
  <c r="AA52" i="1" s="1"/>
  <c r="AA41" i="1"/>
  <c r="AA50" i="1" s="1"/>
  <c r="AA46" i="1"/>
  <c r="AA53" i="1" s="1"/>
  <c r="AA45" i="1"/>
  <c r="Z4" i="1"/>
  <c r="Y6" i="1"/>
  <c r="Y33" i="1" s="1"/>
  <c r="Y59" i="1" s="1"/>
  <c r="Y7" i="1"/>
  <c r="Y34" i="1" s="1"/>
  <c r="Y8" i="1"/>
  <c r="Y35" i="1" s="1"/>
  <c r="Y9" i="1"/>
  <c r="Y36" i="1" s="1"/>
  <c r="Y10" i="1"/>
  <c r="Y37" i="1" s="1"/>
  <c r="Y60" i="1" s="1"/>
  <c r="Y5" i="1"/>
  <c r="Y32" i="1" s="1"/>
  <c r="Y57" i="1" s="1"/>
  <c r="Y22" i="1"/>
  <c r="Y13" i="1"/>
  <c r="AA51" i="1" l="1"/>
  <c r="Y58" i="1"/>
  <c r="AA40" i="1"/>
  <c r="Z43" i="1"/>
  <c r="Z41" i="1"/>
  <c r="Z46" i="1"/>
  <c r="Z53" i="1" s="1"/>
  <c r="Z44" i="1"/>
  <c r="Z45" i="1"/>
  <c r="Z31" i="1"/>
  <c r="Z56" i="1" s="1"/>
  <c r="Z42" i="1"/>
  <c r="Z52" i="1" s="1"/>
  <c r="Y4" i="1"/>
  <c r="Y41" i="1" s="1"/>
  <c r="X41" i="1"/>
  <c r="X50" i="1" s="1"/>
  <c r="X42" i="1"/>
  <c r="X52" i="1" s="1"/>
  <c r="X43" i="1"/>
  <c r="X44" i="1"/>
  <c r="X45" i="1"/>
  <c r="X46" i="1"/>
  <c r="X53" i="1" s="1"/>
  <c r="X31" i="1"/>
  <c r="X56" i="1" s="1"/>
  <c r="X32" i="1"/>
  <c r="X57" i="1" s="1"/>
  <c r="X33" i="1"/>
  <c r="X59" i="1" s="1"/>
  <c r="X34" i="1"/>
  <c r="X35" i="1"/>
  <c r="X36" i="1"/>
  <c r="X37" i="1"/>
  <c r="X60" i="1" s="1"/>
  <c r="X51" i="1" l="1"/>
  <c r="Y42" i="1"/>
  <c r="Y52" i="1" s="1"/>
  <c r="Y50" i="1"/>
  <c r="Y46" i="1"/>
  <c r="Y53" i="1" s="1"/>
  <c r="Y44" i="1"/>
  <c r="Y43" i="1"/>
  <c r="X40" i="1"/>
  <c r="Y45" i="1"/>
  <c r="Y31" i="1"/>
  <c r="Y56" i="1" s="1"/>
  <c r="Z40" i="1"/>
  <c r="Z50" i="1"/>
  <c r="Z51" i="1"/>
  <c r="C41" i="1"/>
  <c r="C50" i="1" s="1"/>
  <c r="D41" i="1"/>
  <c r="D50" i="1" s="1"/>
  <c r="E41" i="1"/>
  <c r="E50" i="1" s="1"/>
  <c r="F41" i="1"/>
  <c r="F50" i="1" s="1"/>
  <c r="G41" i="1"/>
  <c r="G50" i="1" s="1"/>
  <c r="H41" i="1"/>
  <c r="H50" i="1" s="1"/>
  <c r="I41" i="1"/>
  <c r="I50" i="1" s="1"/>
  <c r="J41" i="1"/>
  <c r="J50" i="1" s="1"/>
  <c r="K41" i="1"/>
  <c r="K50" i="1" s="1"/>
  <c r="L41" i="1"/>
  <c r="L50" i="1" s="1"/>
  <c r="M41" i="1"/>
  <c r="M50" i="1" s="1"/>
  <c r="N41" i="1"/>
  <c r="N50" i="1" s="1"/>
  <c r="O41" i="1"/>
  <c r="O50" i="1" s="1"/>
  <c r="P41" i="1"/>
  <c r="P50" i="1" s="1"/>
  <c r="Q41" i="1"/>
  <c r="Q50" i="1" s="1"/>
  <c r="R41" i="1"/>
  <c r="R50" i="1" s="1"/>
  <c r="S41" i="1"/>
  <c r="S50" i="1" s="1"/>
  <c r="T41" i="1"/>
  <c r="T50" i="1" s="1"/>
  <c r="U41" i="1"/>
  <c r="U50" i="1" s="1"/>
  <c r="V41" i="1"/>
  <c r="V50" i="1" s="1"/>
  <c r="W41" i="1"/>
  <c r="W50" i="1" s="1"/>
  <c r="C42" i="1"/>
  <c r="C52" i="1" s="1"/>
  <c r="D42" i="1"/>
  <c r="D52" i="1" s="1"/>
  <c r="E42" i="1"/>
  <c r="E52" i="1" s="1"/>
  <c r="F42" i="1"/>
  <c r="F52" i="1" s="1"/>
  <c r="G42" i="1"/>
  <c r="G52" i="1" s="1"/>
  <c r="H42" i="1"/>
  <c r="H52" i="1" s="1"/>
  <c r="I42" i="1"/>
  <c r="I52" i="1" s="1"/>
  <c r="J42" i="1"/>
  <c r="J52" i="1" s="1"/>
  <c r="K42" i="1"/>
  <c r="K52" i="1" s="1"/>
  <c r="L42" i="1"/>
  <c r="L52" i="1" s="1"/>
  <c r="M42" i="1"/>
  <c r="M52" i="1" s="1"/>
  <c r="N42" i="1"/>
  <c r="N52" i="1" s="1"/>
  <c r="O42" i="1"/>
  <c r="O52" i="1" s="1"/>
  <c r="P42" i="1"/>
  <c r="P52" i="1" s="1"/>
  <c r="Q42" i="1"/>
  <c r="Q52" i="1" s="1"/>
  <c r="R42" i="1"/>
  <c r="R52" i="1" s="1"/>
  <c r="S42" i="1"/>
  <c r="S52" i="1" s="1"/>
  <c r="T42" i="1"/>
  <c r="T52" i="1" s="1"/>
  <c r="U42" i="1"/>
  <c r="U52" i="1" s="1"/>
  <c r="V42" i="1"/>
  <c r="V52" i="1" s="1"/>
  <c r="W42" i="1"/>
  <c r="W52" i="1" s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C46" i="1"/>
  <c r="C53" i="1" s="1"/>
  <c r="D46" i="1"/>
  <c r="D53" i="1" s="1"/>
  <c r="E46" i="1"/>
  <c r="E53" i="1" s="1"/>
  <c r="F46" i="1"/>
  <c r="F53" i="1" s="1"/>
  <c r="G46" i="1"/>
  <c r="G53" i="1" s="1"/>
  <c r="H46" i="1"/>
  <c r="H53" i="1" s="1"/>
  <c r="I46" i="1"/>
  <c r="I53" i="1" s="1"/>
  <c r="J46" i="1"/>
  <c r="J53" i="1" s="1"/>
  <c r="K46" i="1"/>
  <c r="K53" i="1" s="1"/>
  <c r="L46" i="1"/>
  <c r="L53" i="1" s="1"/>
  <c r="M46" i="1"/>
  <c r="M53" i="1" s="1"/>
  <c r="N46" i="1"/>
  <c r="N53" i="1" s="1"/>
  <c r="O46" i="1"/>
  <c r="O53" i="1" s="1"/>
  <c r="P46" i="1"/>
  <c r="P53" i="1" s="1"/>
  <c r="Q46" i="1"/>
  <c r="Q53" i="1" s="1"/>
  <c r="R46" i="1"/>
  <c r="R53" i="1" s="1"/>
  <c r="S46" i="1"/>
  <c r="S53" i="1" s="1"/>
  <c r="T46" i="1"/>
  <c r="T53" i="1" s="1"/>
  <c r="U46" i="1"/>
  <c r="U53" i="1" s="1"/>
  <c r="V46" i="1"/>
  <c r="V53" i="1" s="1"/>
  <c r="W46" i="1"/>
  <c r="W53" i="1" s="1"/>
  <c r="B42" i="1"/>
  <c r="B43" i="1"/>
  <c r="B44" i="1"/>
  <c r="B45" i="1"/>
  <c r="B46" i="1"/>
  <c r="B53" i="1" s="1"/>
  <c r="B41" i="1"/>
  <c r="B50" i="1" s="1"/>
  <c r="Q51" i="1" l="1"/>
  <c r="I51" i="1"/>
  <c r="U51" i="1"/>
  <c r="M51" i="1"/>
  <c r="E51" i="1"/>
  <c r="B51" i="1"/>
  <c r="T51" i="1"/>
  <c r="P51" i="1"/>
  <c r="L51" i="1"/>
  <c r="H51" i="1"/>
  <c r="D51" i="1"/>
  <c r="B40" i="1"/>
  <c r="B52" i="1"/>
  <c r="W51" i="1"/>
  <c r="S51" i="1"/>
  <c r="O51" i="1"/>
  <c r="K51" i="1"/>
  <c r="G51" i="1"/>
  <c r="C51" i="1"/>
  <c r="V51" i="1"/>
  <c r="R51" i="1"/>
  <c r="N51" i="1"/>
  <c r="J51" i="1"/>
  <c r="F51" i="1"/>
  <c r="Y51" i="1"/>
  <c r="Y40" i="1"/>
  <c r="N40" i="1"/>
  <c r="F40" i="1"/>
  <c r="U40" i="1"/>
  <c r="M40" i="1"/>
  <c r="I40" i="1"/>
  <c r="W40" i="1"/>
  <c r="S40" i="1"/>
  <c r="O40" i="1"/>
  <c r="K40" i="1"/>
  <c r="G40" i="1"/>
  <c r="C40" i="1"/>
  <c r="T40" i="1"/>
  <c r="P40" i="1"/>
  <c r="L40" i="1"/>
  <c r="H40" i="1"/>
  <c r="D40" i="1"/>
  <c r="V40" i="1"/>
  <c r="R40" i="1"/>
  <c r="J40" i="1"/>
  <c r="Q40" i="1"/>
  <c r="E40" i="1"/>
  <c r="C31" i="1"/>
  <c r="C56" i="1" s="1"/>
  <c r="D31" i="1"/>
  <c r="D56" i="1" s="1"/>
  <c r="E31" i="1"/>
  <c r="E56" i="1" s="1"/>
  <c r="F31" i="1"/>
  <c r="F56" i="1" s="1"/>
  <c r="G31" i="1"/>
  <c r="G56" i="1" s="1"/>
  <c r="H31" i="1"/>
  <c r="H56" i="1" s="1"/>
  <c r="I31" i="1"/>
  <c r="I56" i="1" s="1"/>
  <c r="J31" i="1"/>
  <c r="J56" i="1" s="1"/>
  <c r="K31" i="1"/>
  <c r="K56" i="1" s="1"/>
  <c r="L31" i="1"/>
  <c r="L56" i="1" s="1"/>
  <c r="M31" i="1"/>
  <c r="M56" i="1" s="1"/>
  <c r="N31" i="1"/>
  <c r="N56" i="1" s="1"/>
  <c r="O31" i="1"/>
  <c r="O56" i="1" s="1"/>
  <c r="P31" i="1"/>
  <c r="P56" i="1" s="1"/>
  <c r="Q31" i="1"/>
  <c r="Q56" i="1" s="1"/>
  <c r="R31" i="1"/>
  <c r="R56" i="1" s="1"/>
  <c r="S31" i="1"/>
  <c r="S56" i="1" s="1"/>
  <c r="T31" i="1"/>
  <c r="T56" i="1" s="1"/>
  <c r="U31" i="1"/>
  <c r="U56" i="1" s="1"/>
  <c r="V31" i="1"/>
  <c r="V56" i="1" s="1"/>
  <c r="W31" i="1"/>
  <c r="W56" i="1" s="1"/>
  <c r="C32" i="1"/>
  <c r="C57" i="1" s="1"/>
  <c r="D32" i="1"/>
  <c r="D57" i="1" s="1"/>
  <c r="E32" i="1"/>
  <c r="E57" i="1" s="1"/>
  <c r="F32" i="1"/>
  <c r="F57" i="1" s="1"/>
  <c r="G32" i="1"/>
  <c r="G57" i="1" s="1"/>
  <c r="H32" i="1"/>
  <c r="H57" i="1" s="1"/>
  <c r="I32" i="1"/>
  <c r="I57" i="1" s="1"/>
  <c r="J32" i="1"/>
  <c r="J57" i="1" s="1"/>
  <c r="K32" i="1"/>
  <c r="K57" i="1" s="1"/>
  <c r="L32" i="1"/>
  <c r="L57" i="1" s="1"/>
  <c r="M32" i="1"/>
  <c r="M57" i="1" s="1"/>
  <c r="N32" i="1"/>
  <c r="N57" i="1" s="1"/>
  <c r="O32" i="1"/>
  <c r="O57" i="1" s="1"/>
  <c r="P32" i="1"/>
  <c r="P57" i="1" s="1"/>
  <c r="Q32" i="1"/>
  <c r="Q57" i="1" s="1"/>
  <c r="R32" i="1"/>
  <c r="R57" i="1" s="1"/>
  <c r="S32" i="1"/>
  <c r="S57" i="1" s="1"/>
  <c r="T32" i="1"/>
  <c r="T57" i="1" s="1"/>
  <c r="U32" i="1"/>
  <c r="U57" i="1" s="1"/>
  <c r="V32" i="1"/>
  <c r="V57" i="1" s="1"/>
  <c r="W32" i="1"/>
  <c r="W57" i="1" s="1"/>
  <c r="C33" i="1"/>
  <c r="C59" i="1" s="1"/>
  <c r="D33" i="1"/>
  <c r="D59" i="1" s="1"/>
  <c r="E33" i="1"/>
  <c r="E59" i="1" s="1"/>
  <c r="F33" i="1"/>
  <c r="F59" i="1" s="1"/>
  <c r="G33" i="1"/>
  <c r="G59" i="1" s="1"/>
  <c r="H33" i="1"/>
  <c r="H59" i="1" s="1"/>
  <c r="I33" i="1"/>
  <c r="I59" i="1" s="1"/>
  <c r="J33" i="1"/>
  <c r="J59" i="1" s="1"/>
  <c r="K33" i="1"/>
  <c r="K59" i="1" s="1"/>
  <c r="L33" i="1"/>
  <c r="L59" i="1" s="1"/>
  <c r="M33" i="1"/>
  <c r="M59" i="1" s="1"/>
  <c r="N33" i="1"/>
  <c r="N59" i="1" s="1"/>
  <c r="O33" i="1"/>
  <c r="O59" i="1" s="1"/>
  <c r="P33" i="1"/>
  <c r="P59" i="1" s="1"/>
  <c r="Q33" i="1"/>
  <c r="Q59" i="1" s="1"/>
  <c r="R33" i="1"/>
  <c r="R59" i="1" s="1"/>
  <c r="S33" i="1"/>
  <c r="S59" i="1" s="1"/>
  <c r="T33" i="1"/>
  <c r="T59" i="1" s="1"/>
  <c r="U33" i="1"/>
  <c r="U59" i="1" s="1"/>
  <c r="V33" i="1"/>
  <c r="V59" i="1" s="1"/>
  <c r="W33" i="1"/>
  <c r="W59" i="1" s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C37" i="1"/>
  <c r="C60" i="1" s="1"/>
  <c r="D37" i="1"/>
  <c r="D60" i="1" s="1"/>
  <c r="E37" i="1"/>
  <c r="E60" i="1" s="1"/>
  <c r="F37" i="1"/>
  <c r="F60" i="1" s="1"/>
  <c r="G37" i="1"/>
  <c r="G60" i="1" s="1"/>
  <c r="H37" i="1"/>
  <c r="H60" i="1" s="1"/>
  <c r="I37" i="1"/>
  <c r="I60" i="1" s="1"/>
  <c r="J37" i="1"/>
  <c r="J60" i="1" s="1"/>
  <c r="K37" i="1"/>
  <c r="K60" i="1" s="1"/>
  <c r="L37" i="1"/>
  <c r="L60" i="1" s="1"/>
  <c r="M37" i="1"/>
  <c r="M60" i="1" s="1"/>
  <c r="N37" i="1"/>
  <c r="N60" i="1" s="1"/>
  <c r="O37" i="1"/>
  <c r="O60" i="1" s="1"/>
  <c r="P37" i="1"/>
  <c r="P60" i="1" s="1"/>
  <c r="Q37" i="1"/>
  <c r="Q60" i="1" s="1"/>
  <c r="R37" i="1"/>
  <c r="R60" i="1" s="1"/>
  <c r="S37" i="1"/>
  <c r="S60" i="1" s="1"/>
  <c r="T37" i="1"/>
  <c r="T60" i="1" s="1"/>
  <c r="U37" i="1"/>
  <c r="U60" i="1" s="1"/>
  <c r="V37" i="1"/>
  <c r="V60" i="1" s="1"/>
  <c r="W37" i="1"/>
  <c r="W60" i="1" s="1"/>
  <c r="B32" i="1"/>
  <c r="B57" i="1" s="1"/>
  <c r="B33" i="1"/>
  <c r="B59" i="1" s="1"/>
  <c r="B34" i="1"/>
  <c r="B35" i="1"/>
  <c r="B36" i="1"/>
  <c r="B37" i="1"/>
  <c r="B60" i="1" s="1"/>
  <c r="B31" i="1"/>
  <c r="B56" i="1" s="1"/>
</calcChain>
</file>

<file path=xl/sharedStrings.xml><?xml version="1.0" encoding="utf-8"?>
<sst xmlns="http://schemas.openxmlformats.org/spreadsheetml/2006/main" count="257" uniqueCount="127">
  <si>
    <t>Wetenschappelijk onderwijs: gepromoveerden aan universiteiten</t>
  </si>
  <si>
    <t>2017*</t>
  </si>
  <si>
    <t>2019**</t>
  </si>
  <si>
    <t>Totaal</t>
  </si>
  <si>
    <t>Taalwetenschappen, geschiedenis, kunst</t>
  </si>
  <si>
    <t>Sociale wetenschappen, bedrijfskunde</t>
  </si>
  <si>
    <t>Natuurwetenschappen, informatica</t>
  </si>
  <si>
    <t>Techniek, industrie, bouwkunde</t>
  </si>
  <si>
    <t>Landbouw, diergeneeskunde</t>
  </si>
  <si>
    <t>Gezondheidszorg, welzijn</t>
  </si>
  <si>
    <t>Alfa</t>
  </si>
  <si>
    <t>Bèta</t>
  </si>
  <si>
    <t>Gamma</t>
  </si>
  <si>
    <t>Medisch</t>
  </si>
  <si>
    <t>1991 betreft het academische jaar 1 september 1990-31 augustus 1991</t>
  </si>
  <si>
    <t>Laatste jaar: voorlopige cijfers</t>
  </si>
  <si>
    <t>basisdata:</t>
  </si>
  <si>
    <t>http://statline.cbs.nl/StatWeb/selection/?VW=D&amp;DM=SLNL&amp;PA=71247NED&amp;D1=0&amp;D2=a&amp;D3=a&amp;D4=a&amp;HDR=T,G1&amp;STB=G2,G3</t>
  </si>
  <si>
    <t xml:space="preserve">https://opendata.cbs.nl/statline/#/CBS/nl/dataset/83966NED/table?ts=1527755653108 </t>
  </si>
  <si>
    <t>INHOUDSOPGAVE</t>
  </si>
  <si>
    <t>1. Toelichting</t>
  </si>
  <si>
    <t>2. Definities en verklaring van symbolen</t>
  </si>
  <si>
    <t>3. Koppelingen naar relevante tabellen en artikelen</t>
  </si>
  <si>
    <t>4. Bronnen- en methoden</t>
  </si>
  <si>
    <t>5. Meer informatie</t>
  </si>
  <si>
    <t/>
  </si>
  <si>
    <t>1. TOELICHTING</t>
  </si>
  <si>
    <t>Deze tabel bevat gegevens over gepromoveerden bij het wetenschappelijk onderwijs naar:</t>
  </si>
  <si>
    <t>- studierichting;</t>
  </si>
  <si>
    <t xml:space="preserve">- geslacht; </t>
  </si>
  <si>
    <t>- studiejaar.</t>
  </si>
  <si>
    <t>Gegevens beschikbaar vanaf: 1990/'91</t>
  </si>
  <si>
    <t>Status van de cijfers:</t>
  </si>
  <si>
    <t>De cijfers voor de meest recente periode zijn voorlopig.</t>
  </si>
  <si>
    <t>Deze cijfers worden definitief bij de publicatie van de volgende periode.</t>
  </si>
  <si>
    <t>Wijzigingen per 1 maart 2013:</t>
  </si>
  <si>
    <t>Toegevoegd zijn voorlopige cijfers over studiejaar 2011/'12.</t>
  </si>
  <si>
    <t>De cijfers over 2010/'11 zijn definitief.</t>
  </si>
  <si>
    <t>Wanneer komen er nieuwe cijfers?</t>
  </si>
  <si>
    <t>In maart 2014 verschijnen de voorlopige cijfers over het studiejaar 2012/'13.</t>
  </si>
  <si>
    <t>De cijfers over studiejaar 2011/'12 zijn dan definitief.</t>
  </si>
  <si>
    <t>2. DEFINITIES EN VERKLARING VAN SYMBOLEN</t>
  </si>
  <si>
    <t>Definities:</t>
  </si>
  <si>
    <t>Gepromoveerden</t>
  </si>
  <si>
    <t>Personen die een diploma hebben behaald voor het met goed gevolg afronden van een proefschrift onder supervisie van één of meer promotors.</t>
  </si>
  <si>
    <t>Studierichting</t>
  </si>
  <si>
    <t xml:space="preserve">Bij de studierichting zijn de afzonderlijke studies gegroepeerd naar vakgebieden. Daarbij is gebruik gemaakt van een indeling van de Unesco, namelijk de International Standard Classification of Education (ISCED): </t>
  </si>
  <si>
    <t>de SOI en de ISCED.</t>
  </si>
  <si>
    <t>Studiejaar</t>
  </si>
  <si>
    <t>Een studiejaar loopt van 1 september tot en met 31 augustus van het volgende jaar.</t>
  </si>
  <si>
    <t>Verklaring van symbolen</t>
  </si>
  <si>
    <t>niets (blank): een cijfer kan op logische gronden niet voorkomen</t>
  </si>
  <si>
    <t>.               : onbekend; het CBS heeft hier geen cijfers over</t>
  </si>
  <si>
    <t>x               : geheim; het CBS heeft hier wel cijfers over maar kan deze om geheimhoudingsredenen niet publiceren</t>
  </si>
  <si>
    <t>-               : nihil (het cijfer is echt '0')</t>
  </si>
  <si>
    <t>0 (0,0)       : het cijfer komt na afronding uit op 0 (0,0). Het cijfer is dus kleiner dan de helft van de gekozen eenheid</t>
  </si>
  <si>
    <t>*              : voorlopig cijfer</t>
  </si>
  <si>
    <t>**             : nader voorlopige cijfers (deze hebben een meer definitieve status dan voorlopige cijfers)</t>
  </si>
  <si>
    <t>3. KOPPELINGEN NAAR RELEVANTE TABELLEN EN ARTIKELEN</t>
  </si>
  <si>
    <t>Relevante tabellen:</t>
  </si>
  <si>
    <t xml:space="preserve">Gegevens over ingeschrevenen in het hoger beroepsonderwijs en het wetenschappelijk onderwijs naar herkomstgroepering zijn te vinden in de StatLine-tabel </t>
  </si>
  <si>
    <t>Hoger onderwijs; ingeschrevenen</t>
  </si>
  <si>
    <t>Gegevens over geslaagden in het hoger beroepsonderwijs en het wetenschappelijk onderwijs naar herkomstgroepering zijn te vinden in de StatLine-tabel</t>
  </si>
  <si>
    <t>HBO en WO; geslaagden naar herkomstgroepering</t>
  </si>
  <si>
    <t>Meer informatie is te vinden op de themapagina onderwijs:</t>
  </si>
  <si>
    <t>Informatie over onderwijs</t>
  </si>
  <si>
    <t>4. BRONNEN EN METHODEN</t>
  </si>
  <si>
    <t xml:space="preserve">De onderzoeksmethode van deze tabel is te vinden in de onderzoeksbeschrijving: </t>
  </si>
  <si>
    <t>Promoties (onderwijs)</t>
  </si>
  <si>
    <t>5. MEER INFORMATIE</t>
  </si>
  <si>
    <t xml:space="preserve">Infoservice: </t>
  </si>
  <si>
    <t>www.cbs.nl/infoservice</t>
  </si>
  <si>
    <t>Copyright (c) Centraal Bureau voor de Statistiek, Den Haag/Heerlen</t>
  </si>
  <si>
    <t>Verveelvoudiging is toegestaan, mits het CBS als bron wordt vermeld.</t>
  </si>
  <si>
    <t>Personen die een diploma hebben behaald voor het met goed gevolg afronden</t>
  </si>
  <si>
    <t>van een proefschrift onder supervisie van één of meer promotors.</t>
  </si>
  <si>
    <t>Taalwetenschappen, geschiedenis en kunst.</t>
  </si>
  <si>
    <t>Het betreft hier studies bij de faculteiten letterkunde, godgeleerdheid</t>
  </si>
  <si>
    <t>en wijsbegeerte.</t>
  </si>
  <si>
    <t>Sociale wetenschappen, bedrijfskunde en rechten.</t>
  </si>
  <si>
    <t>Het betreft hier studies bij de faculteiten sociale wetenschappen,</t>
  </si>
  <si>
    <t>ruimtelijke wetenschappen, geografie en prehistorie, economische</t>
  </si>
  <si>
    <t>wetenschappen, bedrijfskunde, en rechten.</t>
  </si>
  <si>
    <t>Natuurwetenschappen, wiskunde en informatica.</t>
  </si>
  <si>
    <t>Het betreft hier studies bij de faculteit wiskunde en</t>
  </si>
  <si>
    <t>natuurwetenschappen.</t>
  </si>
  <si>
    <t>Het betreft hier studies bij de faculteit technische wetenschappen.</t>
  </si>
  <si>
    <t>Het betreft hier studies bij de faculteiten landbouwwetenschappen en</t>
  </si>
  <si>
    <t>diergeneeskunde.</t>
  </si>
  <si>
    <t>Het betreft hier studies bij de faculteit geneeskunde.</t>
  </si>
  <si>
    <t>1990/'91</t>
  </si>
  <si>
    <t>Een studiejaar loopt van 1 september tot en met 31 augustus van het</t>
  </si>
  <si>
    <t>volgende jaar.</t>
  </si>
  <si>
    <t>1991/'92</t>
  </si>
  <si>
    <t>1992/'93</t>
  </si>
  <si>
    <t>1993/'94</t>
  </si>
  <si>
    <t>1994/'95</t>
  </si>
  <si>
    <t>1995/'96</t>
  </si>
  <si>
    <t>1996/'97</t>
  </si>
  <si>
    <t>1997/'98</t>
  </si>
  <si>
    <t>1998/'99</t>
  </si>
  <si>
    <t>1999/'00</t>
  </si>
  <si>
    <t>2000/'01</t>
  </si>
  <si>
    <t>2001/'02</t>
  </si>
  <si>
    <t>2002/'03</t>
  </si>
  <si>
    <t>2003/'04</t>
  </si>
  <si>
    <t>2004/'05</t>
  </si>
  <si>
    <t>2005/'06</t>
  </si>
  <si>
    <t>2006/'07</t>
  </si>
  <si>
    <t>2007/'08</t>
  </si>
  <si>
    <t>2008/'09</t>
  </si>
  <si>
    <t>2009/'10</t>
  </si>
  <si>
    <t>2010/'11</t>
  </si>
  <si>
    <t>2011/'12*</t>
  </si>
  <si>
    <t>* Vanaf 2017 maakt CBS gebruik van een andere indeling van gebieden. Hierdoor is er een trendbreuk en zijn de aantallen per gebied niet goed vergelijkbaar met eerdere jaren.</t>
  </si>
  <si>
    <t>2017* **</t>
  </si>
  <si>
    <t>2024**</t>
  </si>
  <si>
    <t>** In dit jaar zijn er enkele promoties door het CBS niet ingedeeld naar gebied, waardoor het totaal niet overeenkomt met de optelsom van gebieden.</t>
  </si>
  <si>
    <t>2020**</t>
  </si>
  <si>
    <t>2022**</t>
  </si>
  <si>
    <t>Aandeel mannen (aantal)</t>
  </si>
  <si>
    <t>Aandeel vrouwen (aantal)</t>
  </si>
  <si>
    <t>Aandeel vrouwen (%)</t>
  </si>
  <si>
    <t>Alle gepromoveerden (aantal)</t>
  </si>
  <si>
    <t>Verdeling alle gepromoveerden over clusters (%)</t>
  </si>
  <si>
    <t>Verdeling alle gepromoveerden over gebieden (%)</t>
  </si>
  <si>
    <t>Aandeel vrouwen per cluster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</si>
</sst>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8"/>
      <name val="Arial"/>
      <family val="2"/>
    </font>
    <font>
      <sz val="8.5"/>
      <color theme="1"/>
      <name val="Verdana"/>
      <family val="2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8.5"/>
      <color rgb="FF006100"/>
      <name val="Verdana"/>
      <family val="2"/>
    </font>
    <font>
      <sz val="8.5"/>
      <color rgb="FF9C0006"/>
      <name val="Verdana"/>
      <family val="2"/>
    </font>
    <font>
      <sz val="8.5"/>
      <color rgb="FF9C6500"/>
      <name val="Verdana"/>
      <family val="2"/>
    </font>
    <font>
      <sz val="8.5"/>
      <color rgb="FF3F3F76"/>
      <name val="Verdana"/>
      <family val="2"/>
    </font>
    <font>
      <b/>
      <sz val="8.5"/>
      <color rgb="FF3F3F3F"/>
      <name val="Verdana"/>
      <family val="2"/>
    </font>
    <font>
      <b/>
      <sz val="8.5"/>
      <color rgb="FFFA7D00"/>
      <name val="Verdana"/>
      <family val="2"/>
    </font>
    <font>
      <sz val="8.5"/>
      <color rgb="FFFA7D00"/>
      <name val="Verdana"/>
      <family val="2"/>
    </font>
    <font>
      <b/>
      <sz val="8.5"/>
      <color theme="0"/>
      <name val="Verdana"/>
      <family val="2"/>
    </font>
    <font>
      <sz val="8.5"/>
      <color rgb="FFFF0000"/>
      <name val="Verdana"/>
      <family val="2"/>
    </font>
    <font>
      <i/>
      <sz val="8.5"/>
      <color rgb="FF7F7F7F"/>
      <name val="Verdana"/>
      <family val="2"/>
    </font>
    <font>
      <b/>
      <sz val="8.5"/>
      <color theme="1"/>
      <name val="Verdana"/>
      <family val="2"/>
    </font>
    <font>
      <sz val="8.5"/>
      <color theme="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 applyNumberFormat="0" applyFill="0" applyBorder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</cellStyleXfs>
  <cellXfs count="23">
    <xf numFmtId="0" fontId="0" fillId="0" borderId="0" xfId="0"/>
    <xf numFmtId="0" fontId="18" fillId="0" borderId="0" xfId="42"/>
    <xf numFmtId="0" fontId="17" fillId="0" borderId="0" xfId="41"/>
    <xf numFmtId="0" fontId="19" fillId="0" borderId="0" xfId="43"/>
    <xf numFmtId="0" fontId="20" fillId="0" borderId="0" xfId="42" applyFont="1"/>
    <xf numFmtId="0" fontId="21" fillId="0" borderId="0" xfId="0" applyFont="1"/>
    <xf numFmtId="0" fontId="20" fillId="0" borderId="0" xfId="41" applyFont="1"/>
    <xf numFmtId="0" fontId="20" fillId="0" borderId="0" xfId="0" applyFont="1"/>
    <xf numFmtId="0" fontId="21" fillId="0" borderId="0" xfId="41" applyFont="1"/>
    <xf numFmtId="1" fontId="21" fillId="0" borderId="0" xfId="0" applyNumberFormat="1" applyFont="1"/>
    <xf numFmtId="164" fontId="20" fillId="0" borderId="0" xfId="0" applyNumberFormat="1" applyFont="1"/>
    <xf numFmtId="164" fontId="21" fillId="0" borderId="0" xfId="0" applyNumberFormat="1" applyFont="1"/>
    <xf numFmtId="164" fontId="20" fillId="0" borderId="0" xfId="41" applyNumberFormat="1" applyFont="1"/>
    <xf numFmtId="1" fontId="20" fillId="0" borderId="0" xfId="0" applyNumberFormat="1" applyFont="1"/>
    <xf numFmtId="0" fontId="21" fillId="33" borderId="0" xfId="0" applyFont="1" applyFill="1"/>
    <xf numFmtId="0" fontId="20" fillId="0" borderId="0" xfId="41" applyFont="1" applyAlignment="1">
      <alignment horizontal="right"/>
    </xf>
    <xf numFmtId="0" fontId="21" fillId="0" borderId="0" xfId="0" applyFont="1" applyFill="1"/>
    <xf numFmtId="0" fontId="20" fillId="0" borderId="0" xfId="0" applyFont="1" applyAlignment="1">
      <alignment horizontal="right"/>
    </xf>
    <xf numFmtId="1" fontId="20" fillId="0" borderId="0" xfId="0" applyNumberFormat="1" applyFont="1" applyAlignment="1">
      <alignment horizontal="right"/>
    </xf>
    <xf numFmtId="0" fontId="20" fillId="0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1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er" xfId="41" xr:uid="{00000000-0005-0000-0000-00001D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 customBuiltin="1"/>
    <cellStyle name="Note" xfId="14" builtinId="10" customBuiltin="1"/>
    <cellStyle name="Output" xfId="9" builtinId="21" customBuiltin="1"/>
    <cellStyle name="Title" xfId="42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pendata.cbs.nl/statline/" TargetMode="External"/><Relationship Id="rId1" Type="http://schemas.openxmlformats.org/officeDocument/2006/relationships/hyperlink" Target="http://statline.cbs.nl/StatWeb/selection/?VW=D&amp;DM=SLNL&amp;PA=71247NED&amp;D1=0&amp;D2=a&amp;D3=a&amp;D4=a&amp;HDR=T,G1&amp;STB=G2,G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8"/>
  <sheetViews>
    <sheetView tabSelected="1" topLeftCell="A31" zoomScaleNormal="100" workbookViewId="0">
      <pane xSplit="1" topLeftCell="Z1" activePane="topRight" state="frozen"/>
      <selection pane="topRight" activeCell="AC3" sqref="AC3:AJ60"/>
    </sheetView>
  </sheetViews>
  <sheetFormatPr defaultColWidth="9.28515625" defaultRowHeight="15" customHeight="1" x14ac:dyDescent="0.3"/>
  <cols>
    <col min="1" max="1" width="56.7109375" style="5" customWidth="1"/>
    <col min="2" max="27" width="9.28515625" style="5"/>
    <col min="28" max="28" width="1.7109375" style="14" customWidth="1"/>
    <col min="29" max="33" width="9.28515625" style="5"/>
    <col min="34" max="34" width="11.140625" style="5" bestFit="1" customWidth="1"/>
    <col min="35" max="16384" width="9.28515625" style="5"/>
  </cols>
  <sheetData>
    <row r="1" spans="1:39" ht="15" customHeight="1" x14ac:dyDescent="0.3">
      <c r="A1" s="4" t="s">
        <v>0</v>
      </c>
    </row>
    <row r="3" spans="1:39" ht="15" customHeight="1" x14ac:dyDescent="0.3">
      <c r="A3" s="7" t="s">
        <v>123</v>
      </c>
      <c r="B3" s="6">
        <v>1991</v>
      </c>
      <c r="C3" s="6">
        <v>1992</v>
      </c>
      <c r="D3" s="6">
        <v>1993</v>
      </c>
      <c r="E3" s="6">
        <v>1994</v>
      </c>
      <c r="F3" s="6">
        <v>1995</v>
      </c>
      <c r="G3" s="6">
        <v>1996</v>
      </c>
      <c r="H3" s="6">
        <v>1997</v>
      </c>
      <c r="I3" s="6">
        <v>1998</v>
      </c>
      <c r="J3" s="6">
        <v>1999</v>
      </c>
      <c r="K3" s="6">
        <v>2000</v>
      </c>
      <c r="L3" s="6">
        <v>2001</v>
      </c>
      <c r="M3" s="6">
        <v>2002</v>
      </c>
      <c r="N3" s="6">
        <v>2003</v>
      </c>
      <c r="O3" s="6">
        <v>2004</v>
      </c>
      <c r="P3" s="6">
        <v>2005</v>
      </c>
      <c r="Q3" s="6">
        <v>2006</v>
      </c>
      <c r="R3" s="6">
        <v>2007</v>
      </c>
      <c r="S3" s="6">
        <v>2008</v>
      </c>
      <c r="T3" s="6">
        <v>2009</v>
      </c>
      <c r="U3" s="6">
        <v>2010</v>
      </c>
      <c r="V3" s="6">
        <v>2011</v>
      </c>
      <c r="W3" s="6">
        <v>2012</v>
      </c>
      <c r="X3" s="6">
        <v>2013</v>
      </c>
      <c r="Y3" s="6">
        <v>2014</v>
      </c>
      <c r="Z3" s="6">
        <v>2015</v>
      </c>
      <c r="AA3" s="6">
        <v>2016</v>
      </c>
      <c r="AC3" s="15" t="s">
        <v>115</v>
      </c>
      <c r="AD3" s="17">
        <v>2018</v>
      </c>
      <c r="AE3" s="17" t="s">
        <v>2</v>
      </c>
      <c r="AF3" s="17" t="s">
        <v>118</v>
      </c>
      <c r="AG3" s="17">
        <v>2021</v>
      </c>
      <c r="AH3" s="17" t="s">
        <v>119</v>
      </c>
      <c r="AI3" s="17">
        <v>2023</v>
      </c>
      <c r="AJ3" s="17" t="s">
        <v>116</v>
      </c>
      <c r="AK3" s="17"/>
    </row>
    <row r="4" spans="1:39" ht="15" customHeight="1" x14ac:dyDescent="0.3">
      <c r="A4" s="7" t="s">
        <v>3</v>
      </c>
      <c r="B4" s="13">
        <v>1898</v>
      </c>
      <c r="C4" s="13">
        <v>1993</v>
      </c>
      <c r="D4" s="13">
        <v>2344</v>
      </c>
      <c r="E4" s="13">
        <v>2393</v>
      </c>
      <c r="F4" s="13">
        <v>2485</v>
      </c>
      <c r="G4" s="13">
        <v>2600</v>
      </c>
      <c r="H4" s="13">
        <v>2477</v>
      </c>
      <c r="I4" s="13">
        <v>2505</v>
      </c>
      <c r="J4" s="13">
        <v>2474</v>
      </c>
      <c r="K4" s="13">
        <v>2478</v>
      </c>
      <c r="L4" s="13">
        <v>2526</v>
      </c>
      <c r="M4" s="13">
        <v>2549</v>
      </c>
      <c r="N4" s="13">
        <v>2568</v>
      </c>
      <c r="O4" s="13">
        <v>2666</v>
      </c>
      <c r="P4" s="13">
        <v>2879</v>
      </c>
      <c r="Q4" s="13">
        <v>2993</v>
      </c>
      <c r="R4" s="13">
        <v>3160</v>
      </c>
      <c r="S4" s="13">
        <v>3214</v>
      </c>
      <c r="T4" s="13">
        <v>3301</v>
      </c>
      <c r="U4" s="13">
        <v>3736</v>
      </c>
      <c r="V4" s="13">
        <v>3715</v>
      </c>
      <c r="W4" s="13">
        <v>4040</v>
      </c>
      <c r="X4" s="13">
        <v>4321</v>
      </c>
      <c r="Y4" s="13">
        <f>+SUM(Y5:Y10)</f>
        <v>4528</v>
      </c>
      <c r="Z4" s="13">
        <f>+SUM(Z5:Z10)</f>
        <v>4663</v>
      </c>
      <c r="AA4" s="13">
        <f>+SUM(AA5:AA10)</f>
        <v>4967</v>
      </c>
      <c r="AC4" s="18">
        <v>4747</v>
      </c>
      <c r="AD4" s="17">
        <v>4781</v>
      </c>
      <c r="AE4" s="17">
        <v>4956</v>
      </c>
      <c r="AF4" s="19">
        <v>4460</v>
      </c>
      <c r="AG4" s="17">
        <v>5219</v>
      </c>
      <c r="AH4" s="17">
        <v>4983</v>
      </c>
      <c r="AI4" s="20">
        <v>5120</v>
      </c>
      <c r="AJ4" s="20">
        <v>5595</v>
      </c>
      <c r="AK4" s="19"/>
      <c r="AM4" s="16"/>
    </row>
    <row r="5" spans="1:39" ht="15" customHeight="1" x14ac:dyDescent="0.3">
      <c r="A5" s="8" t="s">
        <v>4</v>
      </c>
      <c r="B5" s="5">
        <v>175</v>
      </c>
      <c r="C5" s="5">
        <v>205</v>
      </c>
      <c r="D5" s="5">
        <v>219</v>
      </c>
      <c r="E5" s="5">
        <v>223</v>
      </c>
      <c r="F5" s="5">
        <v>240</v>
      </c>
      <c r="G5" s="5">
        <v>250</v>
      </c>
      <c r="H5" s="5">
        <v>227</v>
      </c>
      <c r="I5" s="5">
        <v>254</v>
      </c>
      <c r="J5" s="5">
        <v>232</v>
      </c>
      <c r="K5" s="5">
        <v>199</v>
      </c>
      <c r="L5" s="5">
        <v>215</v>
      </c>
      <c r="M5" s="5">
        <v>200</v>
      </c>
      <c r="N5" s="5">
        <v>210</v>
      </c>
      <c r="O5" s="5">
        <v>200</v>
      </c>
      <c r="P5" s="5">
        <v>209</v>
      </c>
      <c r="Q5" s="5">
        <v>230</v>
      </c>
      <c r="R5" s="5">
        <v>233</v>
      </c>
      <c r="S5" s="5">
        <v>237</v>
      </c>
      <c r="T5" s="5">
        <v>257</v>
      </c>
      <c r="U5" s="5">
        <v>283</v>
      </c>
      <c r="V5" s="5">
        <v>272</v>
      </c>
      <c r="W5" s="5">
        <v>305</v>
      </c>
      <c r="X5" s="5">
        <v>310</v>
      </c>
      <c r="Y5" s="9">
        <f>+Y14+Y23</f>
        <v>322</v>
      </c>
      <c r="Z5" s="9">
        <f>+Z14+Z23</f>
        <v>323</v>
      </c>
      <c r="AA5" s="9">
        <f>+AA14+AA23</f>
        <v>328</v>
      </c>
      <c r="AC5" s="21">
        <v>373</v>
      </c>
      <c r="AD5" s="22">
        <v>363</v>
      </c>
      <c r="AE5" s="22">
        <v>340</v>
      </c>
      <c r="AF5" s="22">
        <v>348</v>
      </c>
      <c r="AG5" s="22">
        <v>354</v>
      </c>
      <c r="AH5" s="22">
        <v>349</v>
      </c>
      <c r="AI5" s="22">
        <v>326</v>
      </c>
      <c r="AJ5" s="22">
        <v>307</v>
      </c>
      <c r="AK5" s="22"/>
    </row>
    <row r="6" spans="1:39" ht="15" customHeight="1" x14ac:dyDescent="0.3">
      <c r="A6" s="8" t="s">
        <v>5</v>
      </c>
      <c r="B6" s="5">
        <v>411</v>
      </c>
      <c r="C6" s="5">
        <v>372</v>
      </c>
      <c r="D6" s="5">
        <v>414</v>
      </c>
      <c r="E6" s="5">
        <v>469</v>
      </c>
      <c r="F6" s="5">
        <v>453</v>
      </c>
      <c r="G6" s="5">
        <v>499</v>
      </c>
      <c r="H6" s="5">
        <v>466</v>
      </c>
      <c r="I6" s="5">
        <v>452</v>
      </c>
      <c r="J6" s="5">
        <v>464</v>
      </c>
      <c r="K6" s="5">
        <v>548</v>
      </c>
      <c r="L6" s="5">
        <v>494</v>
      </c>
      <c r="M6" s="5">
        <v>453</v>
      </c>
      <c r="N6" s="5">
        <v>493</v>
      </c>
      <c r="O6" s="5">
        <v>416</v>
      </c>
      <c r="P6" s="5">
        <v>514</v>
      </c>
      <c r="Q6" s="5">
        <v>566</v>
      </c>
      <c r="R6" s="5">
        <v>591</v>
      </c>
      <c r="S6" s="5">
        <v>607</v>
      </c>
      <c r="T6" s="5">
        <v>676</v>
      </c>
      <c r="U6" s="5">
        <v>720</v>
      </c>
      <c r="V6" s="5">
        <v>709</v>
      </c>
      <c r="W6" s="5">
        <v>804</v>
      </c>
      <c r="X6" s="5">
        <v>868</v>
      </c>
      <c r="Y6" s="9">
        <f>+Y15+Y24</f>
        <v>913</v>
      </c>
      <c r="Z6" s="9">
        <f>+Z15+Z24</f>
        <v>968</v>
      </c>
      <c r="AA6" s="9">
        <f>+AA15+AA24</f>
        <v>1047</v>
      </c>
      <c r="AC6" s="21">
        <v>929</v>
      </c>
      <c r="AD6" s="22">
        <v>918</v>
      </c>
      <c r="AE6" s="22">
        <v>843</v>
      </c>
      <c r="AF6" s="22">
        <v>827</v>
      </c>
      <c r="AG6" s="22">
        <v>939</v>
      </c>
      <c r="AH6" s="22">
        <v>827</v>
      </c>
      <c r="AI6" s="22">
        <v>758</v>
      </c>
      <c r="AJ6" s="22">
        <v>858</v>
      </c>
      <c r="AK6" s="22"/>
    </row>
    <row r="7" spans="1:39" ht="15" customHeight="1" x14ac:dyDescent="0.3">
      <c r="A7" s="8" t="s">
        <v>6</v>
      </c>
      <c r="B7" s="5">
        <v>454</v>
      </c>
      <c r="C7" s="5">
        <v>481</v>
      </c>
      <c r="D7" s="5">
        <v>528</v>
      </c>
      <c r="E7" s="5">
        <v>516</v>
      </c>
      <c r="F7" s="5">
        <v>533</v>
      </c>
      <c r="G7" s="5">
        <v>594</v>
      </c>
      <c r="H7" s="5">
        <v>481</v>
      </c>
      <c r="I7" s="5">
        <v>496</v>
      </c>
      <c r="J7" s="5">
        <v>464</v>
      </c>
      <c r="K7" s="5">
        <v>446</v>
      </c>
      <c r="L7" s="5">
        <v>530</v>
      </c>
      <c r="M7" s="5">
        <v>467</v>
      </c>
      <c r="N7" s="5">
        <v>478</v>
      </c>
      <c r="O7" s="5">
        <v>499</v>
      </c>
      <c r="P7" s="5">
        <v>508</v>
      </c>
      <c r="Q7" s="5">
        <v>479</v>
      </c>
      <c r="R7" s="5">
        <v>501</v>
      </c>
      <c r="S7" s="5">
        <v>489</v>
      </c>
      <c r="T7" s="5">
        <v>523</v>
      </c>
      <c r="U7" s="5">
        <v>626</v>
      </c>
      <c r="V7" s="5">
        <v>599</v>
      </c>
      <c r="W7" s="5">
        <v>625</v>
      </c>
      <c r="X7" s="5">
        <v>642</v>
      </c>
      <c r="Y7" s="9">
        <f>+Y16+Y25</f>
        <v>626</v>
      </c>
      <c r="Z7" s="9">
        <f>+Z16+Z25</f>
        <v>637</v>
      </c>
      <c r="AA7" s="9">
        <f>+AA16+AA25</f>
        <v>728</v>
      </c>
      <c r="AC7" s="21">
        <v>875</v>
      </c>
      <c r="AD7" s="22">
        <v>902</v>
      </c>
      <c r="AE7" s="22">
        <v>1012</v>
      </c>
      <c r="AF7" s="22">
        <v>906</v>
      </c>
      <c r="AG7" s="22">
        <v>1009</v>
      </c>
      <c r="AH7" s="22">
        <v>1064</v>
      </c>
      <c r="AI7" s="22">
        <v>1095</v>
      </c>
      <c r="AJ7" s="22">
        <v>1308</v>
      </c>
      <c r="AK7" s="22"/>
    </row>
    <row r="8" spans="1:39" ht="15" customHeight="1" x14ac:dyDescent="0.3">
      <c r="A8" s="8" t="s">
        <v>7</v>
      </c>
      <c r="B8" s="5">
        <v>287</v>
      </c>
      <c r="C8" s="5">
        <v>300</v>
      </c>
      <c r="D8" s="5">
        <v>392</v>
      </c>
      <c r="E8" s="5">
        <v>373</v>
      </c>
      <c r="F8" s="5">
        <v>409</v>
      </c>
      <c r="G8" s="5">
        <v>401</v>
      </c>
      <c r="H8" s="5">
        <v>450</v>
      </c>
      <c r="I8" s="5">
        <v>437</v>
      </c>
      <c r="J8" s="5">
        <v>420</v>
      </c>
      <c r="K8" s="5">
        <v>396</v>
      </c>
      <c r="L8" s="5">
        <v>390</v>
      </c>
      <c r="M8" s="5">
        <v>444</v>
      </c>
      <c r="N8" s="5">
        <v>453</v>
      </c>
      <c r="O8" s="5">
        <v>483</v>
      </c>
      <c r="P8" s="5">
        <v>557</v>
      </c>
      <c r="Q8" s="5">
        <v>535</v>
      </c>
      <c r="R8" s="5">
        <v>549</v>
      </c>
      <c r="S8" s="5">
        <v>563</v>
      </c>
      <c r="T8" s="5">
        <v>601</v>
      </c>
      <c r="U8" s="5">
        <v>709</v>
      </c>
      <c r="V8" s="5">
        <v>719</v>
      </c>
      <c r="W8" s="5">
        <v>710</v>
      </c>
      <c r="X8" s="5">
        <v>808</v>
      </c>
      <c r="Y8" s="9">
        <f>+Y17+Y26</f>
        <v>824</v>
      </c>
      <c r="Z8" s="9">
        <f>+Z17+Z26</f>
        <v>821</v>
      </c>
      <c r="AA8" s="9">
        <f>+AA17+AA26</f>
        <v>812</v>
      </c>
      <c r="AC8" s="21">
        <v>535</v>
      </c>
      <c r="AD8" s="22">
        <v>560</v>
      </c>
      <c r="AE8" s="22">
        <v>671</v>
      </c>
      <c r="AF8" s="22">
        <v>543</v>
      </c>
      <c r="AG8" s="22">
        <v>616</v>
      </c>
      <c r="AH8" s="22">
        <v>461</v>
      </c>
      <c r="AI8" s="22">
        <v>461</v>
      </c>
      <c r="AJ8" s="22">
        <v>505</v>
      </c>
      <c r="AK8" s="22"/>
    </row>
    <row r="9" spans="1:39" ht="15" customHeight="1" x14ac:dyDescent="0.3">
      <c r="A9" s="8" t="s">
        <v>8</v>
      </c>
      <c r="B9" s="5">
        <v>100</v>
      </c>
      <c r="C9" s="5">
        <v>126</v>
      </c>
      <c r="D9" s="5">
        <v>159</v>
      </c>
      <c r="E9" s="5">
        <v>178</v>
      </c>
      <c r="F9" s="5">
        <v>204</v>
      </c>
      <c r="G9" s="5">
        <v>191</v>
      </c>
      <c r="H9" s="5">
        <v>206</v>
      </c>
      <c r="I9" s="5">
        <v>196</v>
      </c>
      <c r="J9" s="5">
        <v>219</v>
      </c>
      <c r="K9" s="5">
        <v>209</v>
      </c>
      <c r="L9" s="5">
        <v>229</v>
      </c>
      <c r="M9" s="5">
        <v>264</v>
      </c>
      <c r="N9" s="5">
        <v>219</v>
      </c>
      <c r="O9" s="5">
        <v>259</v>
      </c>
      <c r="P9" s="5">
        <v>221</v>
      </c>
      <c r="Q9" s="5">
        <v>250</v>
      </c>
      <c r="R9" s="5">
        <v>266</v>
      </c>
      <c r="S9" s="5">
        <v>289</v>
      </c>
      <c r="T9" s="5">
        <v>222</v>
      </c>
      <c r="U9" s="5">
        <v>237</v>
      </c>
      <c r="V9" s="5">
        <v>230</v>
      </c>
      <c r="W9" s="5">
        <v>267</v>
      </c>
      <c r="X9" s="5">
        <v>280</v>
      </c>
      <c r="Y9" s="9">
        <f>+Y18+Y27</f>
        <v>340</v>
      </c>
      <c r="Z9" s="9">
        <f>+Z18+Z27</f>
        <v>322</v>
      </c>
      <c r="AA9" s="9">
        <f>+AA18+AA27</f>
        <v>373</v>
      </c>
      <c r="AC9" s="21">
        <v>325</v>
      </c>
      <c r="AD9" s="22">
        <v>314</v>
      </c>
      <c r="AE9" s="22">
        <v>309</v>
      </c>
      <c r="AF9" s="22">
        <v>315</v>
      </c>
      <c r="AG9" s="22">
        <v>314</v>
      </c>
      <c r="AH9" s="22">
        <v>334</v>
      </c>
      <c r="AI9" s="22">
        <v>372</v>
      </c>
      <c r="AJ9" s="22">
        <v>408</v>
      </c>
      <c r="AK9" s="22"/>
    </row>
    <row r="10" spans="1:39" ht="15" customHeight="1" x14ac:dyDescent="0.3">
      <c r="A10" s="8" t="s">
        <v>9</v>
      </c>
      <c r="B10" s="5">
        <v>471</v>
      </c>
      <c r="C10" s="5">
        <v>514</v>
      </c>
      <c r="D10" s="5">
        <v>632</v>
      </c>
      <c r="E10" s="5">
        <v>639</v>
      </c>
      <c r="F10" s="5">
        <v>646</v>
      </c>
      <c r="G10" s="5">
        <v>665</v>
      </c>
      <c r="H10" s="5">
        <v>647</v>
      </c>
      <c r="I10" s="5">
        <v>682</v>
      </c>
      <c r="J10" s="5">
        <v>675</v>
      </c>
      <c r="K10" s="5">
        <v>680</v>
      </c>
      <c r="L10" s="5">
        <v>668</v>
      </c>
      <c r="M10" s="5">
        <v>721</v>
      </c>
      <c r="N10" s="5">
        <v>715</v>
      </c>
      <c r="O10" s="5">
        <v>809</v>
      </c>
      <c r="P10" s="5">
        <v>870</v>
      </c>
      <c r="Q10" s="5">
        <v>933</v>
      </c>
      <c r="R10" s="5">
        <v>1020</v>
      </c>
      <c r="S10" s="5">
        <v>1029</v>
      </c>
      <c r="T10" s="5">
        <v>1022</v>
      </c>
      <c r="U10" s="5">
        <v>1161</v>
      </c>
      <c r="V10" s="5">
        <v>1186</v>
      </c>
      <c r="W10" s="5">
        <v>1329</v>
      </c>
      <c r="X10" s="5">
        <v>1413</v>
      </c>
      <c r="Y10" s="9">
        <f>+Y19+Y28</f>
        <v>1503</v>
      </c>
      <c r="Z10" s="9">
        <f>+Z19+Z28</f>
        <v>1592</v>
      </c>
      <c r="AA10" s="9">
        <f>+AA19+AA28</f>
        <v>1679</v>
      </c>
      <c r="AC10" s="21">
        <v>1708</v>
      </c>
      <c r="AD10" s="22">
        <v>1724</v>
      </c>
      <c r="AE10" s="22">
        <v>1780</v>
      </c>
      <c r="AF10" s="22">
        <v>1516</v>
      </c>
      <c r="AG10" s="22">
        <v>1987</v>
      </c>
      <c r="AH10" s="22">
        <v>1946</v>
      </c>
      <c r="AI10" s="22">
        <v>2108</v>
      </c>
      <c r="AJ10" s="22">
        <v>2206</v>
      </c>
      <c r="AK10" s="22"/>
    </row>
    <row r="11" spans="1:39" ht="15" customHeight="1" x14ac:dyDescent="0.3">
      <c r="A11" s="6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9" ht="15" customHeight="1" x14ac:dyDescent="0.3">
      <c r="A12" s="6" t="s">
        <v>120</v>
      </c>
      <c r="B12" s="6">
        <v>1991</v>
      </c>
      <c r="C12" s="6">
        <v>1992</v>
      </c>
      <c r="D12" s="6">
        <v>1993</v>
      </c>
      <c r="E12" s="6">
        <v>1994</v>
      </c>
      <c r="F12" s="6">
        <v>1995</v>
      </c>
      <c r="G12" s="6">
        <v>1996</v>
      </c>
      <c r="H12" s="6">
        <v>1997</v>
      </c>
      <c r="I12" s="6">
        <v>1998</v>
      </c>
      <c r="J12" s="6">
        <v>1999</v>
      </c>
      <c r="K12" s="6">
        <v>2000</v>
      </c>
      <c r="L12" s="6">
        <v>2001</v>
      </c>
      <c r="M12" s="6">
        <v>2002</v>
      </c>
      <c r="N12" s="6">
        <v>2003</v>
      </c>
      <c r="O12" s="6">
        <v>2004</v>
      </c>
      <c r="P12" s="6">
        <v>2005</v>
      </c>
      <c r="Q12" s="6">
        <v>2006</v>
      </c>
      <c r="R12" s="6">
        <v>2007</v>
      </c>
      <c r="S12" s="6">
        <v>2008</v>
      </c>
      <c r="T12" s="6">
        <v>2009</v>
      </c>
      <c r="U12" s="6">
        <v>2010</v>
      </c>
      <c r="V12" s="6">
        <v>2011</v>
      </c>
      <c r="W12" s="6">
        <v>2012</v>
      </c>
      <c r="X12" s="6">
        <v>2013</v>
      </c>
      <c r="Y12" s="6">
        <v>2014</v>
      </c>
      <c r="Z12" s="6">
        <v>2015</v>
      </c>
      <c r="AA12" s="6">
        <v>2016</v>
      </c>
      <c r="AC12" s="15" t="s">
        <v>115</v>
      </c>
      <c r="AD12" s="17">
        <v>2018</v>
      </c>
      <c r="AE12" s="17" t="s">
        <v>2</v>
      </c>
      <c r="AF12" s="17" t="s">
        <v>118</v>
      </c>
      <c r="AG12" s="17">
        <v>2021</v>
      </c>
      <c r="AH12" s="17">
        <v>2022</v>
      </c>
      <c r="AI12" s="17">
        <v>2023</v>
      </c>
      <c r="AJ12" s="17" t="s">
        <v>116</v>
      </c>
      <c r="AK12" s="17"/>
    </row>
    <row r="13" spans="1:39" ht="15" customHeight="1" x14ac:dyDescent="0.3">
      <c r="A13" s="7" t="s">
        <v>3</v>
      </c>
      <c r="B13" s="13">
        <v>1559</v>
      </c>
      <c r="C13" s="13">
        <v>1596</v>
      </c>
      <c r="D13" s="13">
        <v>1881</v>
      </c>
      <c r="E13" s="13">
        <v>1837</v>
      </c>
      <c r="F13" s="13">
        <v>1893</v>
      </c>
      <c r="G13" s="13">
        <v>1885</v>
      </c>
      <c r="H13" s="13">
        <v>1795</v>
      </c>
      <c r="I13" s="13">
        <v>1779</v>
      </c>
      <c r="J13" s="13">
        <v>1730</v>
      </c>
      <c r="K13" s="13">
        <v>1673</v>
      </c>
      <c r="L13" s="13">
        <v>1729</v>
      </c>
      <c r="M13" s="13">
        <v>1664</v>
      </c>
      <c r="N13" s="13">
        <v>1638</v>
      </c>
      <c r="O13" s="13">
        <v>1703</v>
      </c>
      <c r="P13" s="13">
        <v>1781</v>
      </c>
      <c r="Q13" s="13">
        <v>1836</v>
      </c>
      <c r="R13" s="13">
        <v>1839</v>
      </c>
      <c r="S13" s="13">
        <v>1873</v>
      </c>
      <c r="T13" s="13">
        <v>1928</v>
      </c>
      <c r="U13" s="13">
        <v>2165</v>
      </c>
      <c r="V13" s="13">
        <v>2089</v>
      </c>
      <c r="W13" s="13">
        <v>2225</v>
      </c>
      <c r="X13" s="13">
        <v>2324</v>
      </c>
      <c r="Y13" s="13">
        <f>+SUM(Y14:Y19)</f>
        <v>2386</v>
      </c>
      <c r="Z13" s="13">
        <f>+SUM(Z14:Z19)</f>
        <v>2373</v>
      </c>
      <c r="AA13" s="13">
        <f>+SUM(AA14:AA19)</f>
        <v>2547</v>
      </c>
      <c r="AC13" s="18">
        <v>2473</v>
      </c>
      <c r="AD13" s="17">
        <v>2481</v>
      </c>
      <c r="AE13" s="17">
        <v>2606</v>
      </c>
      <c r="AF13" s="17">
        <v>2242</v>
      </c>
      <c r="AG13" s="17">
        <v>2607</v>
      </c>
      <c r="AH13" s="17">
        <v>2497</v>
      </c>
      <c r="AI13" s="17">
        <v>2469</v>
      </c>
      <c r="AJ13" s="17">
        <v>2692</v>
      </c>
      <c r="AK13" s="17"/>
    </row>
    <row r="14" spans="1:39" ht="15" customHeight="1" x14ac:dyDescent="0.3">
      <c r="A14" s="8" t="s">
        <v>4</v>
      </c>
      <c r="B14" s="5">
        <v>140</v>
      </c>
      <c r="C14" s="5">
        <v>152</v>
      </c>
      <c r="D14" s="5">
        <v>160</v>
      </c>
      <c r="E14" s="5">
        <v>144</v>
      </c>
      <c r="F14" s="5">
        <v>165</v>
      </c>
      <c r="G14" s="5">
        <v>158</v>
      </c>
      <c r="H14" s="5">
        <v>156</v>
      </c>
      <c r="I14" s="5">
        <v>162</v>
      </c>
      <c r="J14" s="5">
        <v>144</v>
      </c>
      <c r="K14" s="5">
        <v>115</v>
      </c>
      <c r="L14" s="5">
        <v>145</v>
      </c>
      <c r="M14" s="5">
        <v>106</v>
      </c>
      <c r="N14" s="5">
        <v>124</v>
      </c>
      <c r="O14" s="5">
        <v>112</v>
      </c>
      <c r="P14" s="5">
        <v>112</v>
      </c>
      <c r="Q14" s="5">
        <v>139</v>
      </c>
      <c r="R14" s="5">
        <v>133</v>
      </c>
      <c r="S14" s="5">
        <v>140</v>
      </c>
      <c r="T14" s="5">
        <v>139</v>
      </c>
      <c r="U14" s="5">
        <v>146</v>
      </c>
      <c r="V14" s="5">
        <v>151</v>
      </c>
      <c r="W14" s="5">
        <v>186</v>
      </c>
      <c r="X14" s="5">
        <v>170</v>
      </c>
      <c r="Y14" s="5">
        <v>177</v>
      </c>
      <c r="Z14" s="5">
        <v>169</v>
      </c>
      <c r="AA14" s="5">
        <v>176</v>
      </c>
      <c r="AC14" s="22">
        <v>204</v>
      </c>
      <c r="AD14" s="22">
        <v>186</v>
      </c>
      <c r="AE14" s="22">
        <v>187</v>
      </c>
      <c r="AF14" s="22">
        <v>180</v>
      </c>
      <c r="AG14" s="22">
        <v>225</v>
      </c>
      <c r="AH14" s="22">
        <v>173</v>
      </c>
      <c r="AI14" s="22">
        <v>162</v>
      </c>
      <c r="AJ14" s="22">
        <v>156</v>
      </c>
      <c r="AK14" s="22"/>
    </row>
    <row r="15" spans="1:39" ht="15" customHeight="1" x14ac:dyDescent="0.3">
      <c r="A15" s="8" t="s">
        <v>5</v>
      </c>
      <c r="B15" s="5">
        <v>310</v>
      </c>
      <c r="C15" s="5">
        <v>272</v>
      </c>
      <c r="D15" s="5">
        <v>306</v>
      </c>
      <c r="E15" s="5">
        <v>341</v>
      </c>
      <c r="F15" s="5">
        <v>327</v>
      </c>
      <c r="G15" s="5">
        <v>323</v>
      </c>
      <c r="H15" s="5">
        <v>319</v>
      </c>
      <c r="I15" s="5">
        <v>298</v>
      </c>
      <c r="J15" s="5">
        <v>313</v>
      </c>
      <c r="K15" s="5">
        <v>347</v>
      </c>
      <c r="L15" s="5">
        <v>310</v>
      </c>
      <c r="M15" s="5">
        <v>287</v>
      </c>
      <c r="N15" s="5">
        <v>279</v>
      </c>
      <c r="O15" s="5">
        <v>260</v>
      </c>
      <c r="P15" s="5">
        <v>290</v>
      </c>
      <c r="Q15" s="5">
        <v>319</v>
      </c>
      <c r="R15" s="5">
        <v>304</v>
      </c>
      <c r="S15" s="5">
        <v>321</v>
      </c>
      <c r="T15" s="5">
        <v>372</v>
      </c>
      <c r="U15" s="5">
        <v>384</v>
      </c>
      <c r="V15" s="5">
        <v>371</v>
      </c>
      <c r="W15" s="5">
        <v>411</v>
      </c>
      <c r="X15" s="5">
        <v>443</v>
      </c>
      <c r="Y15" s="5">
        <v>425</v>
      </c>
      <c r="Z15" s="5">
        <v>452</v>
      </c>
      <c r="AA15" s="5">
        <v>510</v>
      </c>
      <c r="AC15" s="22">
        <v>451</v>
      </c>
      <c r="AD15" s="22">
        <v>427</v>
      </c>
      <c r="AE15" s="22">
        <v>393</v>
      </c>
      <c r="AF15" s="22">
        <v>355</v>
      </c>
      <c r="AG15" s="22">
        <v>383</v>
      </c>
      <c r="AH15" s="22">
        <f>2497-AH14-AH16-AH17-AH18-AH19</f>
        <v>384</v>
      </c>
      <c r="AI15" s="22">
        <v>326</v>
      </c>
      <c r="AJ15" s="22">
        <v>395</v>
      </c>
      <c r="AK15" s="22"/>
    </row>
    <row r="16" spans="1:39" ht="15" customHeight="1" x14ac:dyDescent="0.3">
      <c r="A16" s="8" t="s">
        <v>6</v>
      </c>
      <c r="B16" s="5">
        <v>402</v>
      </c>
      <c r="C16" s="5">
        <v>409</v>
      </c>
      <c r="D16" s="5">
        <v>446</v>
      </c>
      <c r="E16" s="5">
        <v>420</v>
      </c>
      <c r="F16" s="5">
        <v>427</v>
      </c>
      <c r="G16" s="5">
        <v>478</v>
      </c>
      <c r="H16" s="5">
        <v>367</v>
      </c>
      <c r="I16" s="5">
        <v>392</v>
      </c>
      <c r="J16" s="5">
        <v>345</v>
      </c>
      <c r="K16" s="5">
        <v>319</v>
      </c>
      <c r="L16" s="5">
        <v>395</v>
      </c>
      <c r="M16" s="5">
        <v>344</v>
      </c>
      <c r="N16" s="5">
        <v>337</v>
      </c>
      <c r="O16" s="5">
        <v>350</v>
      </c>
      <c r="P16" s="5">
        <v>348</v>
      </c>
      <c r="Q16" s="5">
        <v>338</v>
      </c>
      <c r="R16" s="5">
        <v>343</v>
      </c>
      <c r="S16" s="5">
        <v>337</v>
      </c>
      <c r="T16" s="5">
        <v>357</v>
      </c>
      <c r="U16" s="5">
        <v>409</v>
      </c>
      <c r="V16" s="5">
        <v>372</v>
      </c>
      <c r="W16" s="5">
        <v>419</v>
      </c>
      <c r="X16" s="5">
        <v>401</v>
      </c>
      <c r="Y16" s="5">
        <v>401</v>
      </c>
      <c r="Z16" s="5">
        <v>413</v>
      </c>
      <c r="AA16" s="5">
        <v>483</v>
      </c>
      <c r="AC16" s="22">
        <v>575</v>
      </c>
      <c r="AD16" s="22">
        <v>588</v>
      </c>
      <c r="AE16" s="22">
        <v>660</v>
      </c>
      <c r="AF16" s="22">
        <v>594</v>
      </c>
      <c r="AG16" s="22">
        <v>633</v>
      </c>
      <c r="AH16" s="22">
        <v>718</v>
      </c>
      <c r="AI16" s="22">
        <v>695</v>
      </c>
      <c r="AJ16" s="22">
        <v>832</v>
      </c>
      <c r="AK16" s="22"/>
    </row>
    <row r="17" spans="1:37" ht="15" customHeight="1" x14ac:dyDescent="0.3">
      <c r="A17" s="8" t="s">
        <v>7</v>
      </c>
      <c r="B17" s="5">
        <v>269</v>
      </c>
      <c r="C17" s="5">
        <v>281</v>
      </c>
      <c r="D17" s="5">
        <v>379</v>
      </c>
      <c r="E17" s="5">
        <v>331</v>
      </c>
      <c r="F17" s="5">
        <v>371</v>
      </c>
      <c r="G17" s="5">
        <v>362</v>
      </c>
      <c r="H17" s="5">
        <v>405</v>
      </c>
      <c r="I17" s="5">
        <v>388</v>
      </c>
      <c r="J17" s="5">
        <v>353</v>
      </c>
      <c r="K17" s="5">
        <v>337</v>
      </c>
      <c r="L17" s="5">
        <v>336</v>
      </c>
      <c r="M17" s="5">
        <v>364</v>
      </c>
      <c r="N17" s="5">
        <v>363</v>
      </c>
      <c r="O17" s="5">
        <v>370</v>
      </c>
      <c r="P17" s="5">
        <v>446</v>
      </c>
      <c r="Q17" s="5">
        <v>426</v>
      </c>
      <c r="R17" s="5">
        <v>418</v>
      </c>
      <c r="S17" s="5">
        <v>429</v>
      </c>
      <c r="T17" s="5">
        <v>440</v>
      </c>
      <c r="U17" s="5">
        <v>550</v>
      </c>
      <c r="V17" s="5">
        <v>540</v>
      </c>
      <c r="W17" s="5">
        <v>515</v>
      </c>
      <c r="X17" s="5">
        <v>590</v>
      </c>
      <c r="Y17" s="5">
        <v>600</v>
      </c>
      <c r="Z17" s="5">
        <v>592</v>
      </c>
      <c r="AA17" s="5">
        <v>581</v>
      </c>
      <c r="AC17" s="22">
        <v>383</v>
      </c>
      <c r="AD17" s="22">
        <v>418</v>
      </c>
      <c r="AE17" s="22">
        <v>475</v>
      </c>
      <c r="AF17" s="22">
        <v>387</v>
      </c>
      <c r="AG17" s="22">
        <v>428</v>
      </c>
      <c r="AH17" s="22">
        <v>330</v>
      </c>
      <c r="AI17" s="22">
        <v>322</v>
      </c>
      <c r="AJ17" s="22">
        <v>333</v>
      </c>
      <c r="AK17" s="22"/>
    </row>
    <row r="18" spans="1:37" ht="15" customHeight="1" x14ac:dyDescent="0.3">
      <c r="A18" s="8" t="s">
        <v>8</v>
      </c>
      <c r="B18" s="5">
        <v>80</v>
      </c>
      <c r="C18" s="5">
        <v>99</v>
      </c>
      <c r="D18" s="5">
        <v>117</v>
      </c>
      <c r="E18" s="5">
        <v>143</v>
      </c>
      <c r="F18" s="5">
        <v>144</v>
      </c>
      <c r="G18" s="5">
        <v>136</v>
      </c>
      <c r="H18" s="5">
        <v>146</v>
      </c>
      <c r="I18" s="5">
        <v>152</v>
      </c>
      <c r="J18" s="5">
        <v>156</v>
      </c>
      <c r="K18" s="5">
        <v>143</v>
      </c>
      <c r="L18" s="5">
        <v>154</v>
      </c>
      <c r="M18" s="5">
        <v>172</v>
      </c>
      <c r="N18" s="5">
        <v>122</v>
      </c>
      <c r="O18" s="5">
        <v>158</v>
      </c>
      <c r="P18" s="5">
        <v>141</v>
      </c>
      <c r="Q18" s="5">
        <v>155</v>
      </c>
      <c r="R18" s="5">
        <v>163</v>
      </c>
      <c r="S18" s="5">
        <v>154</v>
      </c>
      <c r="T18" s="5">
        <v>139</v>
      </c>
      <c r="U18" s="5">
        <v>129</v>
      </c>
      <c r="V18" s="5">
        <v>121</v>
      </c>
      <c r="W18" s="5">
        <v>120</v>
      </c>
      <c r="X18" s="5">
        <v>142</v>
      </c>
      <c r="Y18" s="5">
        <v>169</v>
      </c>
      <c r="Z18" s="5">
        <v>149</v>
      </c>
      <c r="AA18" s="5">
        <v>165</v>
      </c>
      <c r="AC18" s="22">
        <v>149</v>
      </c>
      <c r="AD18" s="22">
        <v>161</v>
      </c>
      <c r="AE18" s="22">
        <v>159</v>
      </c>
      <c r="AF18" s="22">
        <v>155</v>
      </c>
      <c r="AG18" s="22">
        <v>146</v>
      </c>
      <c r="AH18" s="22">
        <v>165</v>
      </c>
      <c r="AI18" s="22">
        <v>181</v>
      </c>
      <c r="AJ18" s="22">
        <v>182</v>
      </c>
      <c r="AK18" s="22"/>
    </row>
    <row r="19" spans="1:37" ht="15" customHeight="1" x14ac:dyDescent="0.3">
      <c r="A19" s="8" t="s">
        <v>9</v>
      </c>
      <c r="B19" s="5">
        <v>358</v>
      </c>
      <c r="C19" s="5">
        <v>383</v>
      </c>
      <c r="D19" s="5">
        <v>473</v>
      </c>
      <c r="E19" s="5">
        <v>462</v>
      </c>
      <c r="F19" s="5">
        <v>459</v>
      </c>
      <c r="G19" s="5">
        <v>428</v>
      </c>
      <c r="H19" s="5">
        <v>402</v>
      </c>
      <c r="I19" s="5">
        <v>387</v>
      </c>
      <c r="J19" s="5">
        <v>419</v>
      </c>
      <c r="K19" s="5">
        <v>412</v>
      </c>
      <c r="L19" s="5">
        <v>389</v>
      </c>
      <c r="M19" s="5">
        <v>391</v>
      </c>
      <c r="N19" s="5">
        <v>413</v>
      </c>
      <c r="O19" s="5">
        <v>453</v>
      </c>
      <c r="P19" s="5">
        <v>444</v>
      </c>
      <c r="Q19" s="5">
        <v>459</v>
      </c>
      <c r="R19" s="5">
        <v>478</v>
      </c>
      <c r="S19" s="5">
        <v>492</v>
      </c>
      <c r="T19" s="5">
        <v>481</v>
      </c>
      <c r="U19" s="5">
        <v>547</v>
      </c>
      <c r="V19" s="5">
        <v>534</v>
      </c>
      <c r="W19" s="5">
        <v>574</v>
      </c>
      <c r="X19" s="5">
        <v>578</v>
      </c>
      <c r="Y19" s="5">
        <v>614</v>
      </c>
      <c r="Z19" s="5">
        <v>598</v>
      </c>
      <c r="AA19" s="5">
        <v>632</v>
      </c>
      <c r="AC19" s="22">
        <v>709</v>
      </c>
      <c r="AD19" s="22">
        <v>701</v>
      </c>
      <c r="AE19" s="22">
        <v>731</v>
      </c>
      <c r="AF19" s="22">
        <v>570</v>
      </c>
      <c r="AG19" s="22">
        <v>792</v>
      </c>
      <c r="AH19" s="22">
        <v>727</v>
      </c>
      <c r="AI19" s="22">
        <v>783</v>
      </c>
      <c r="AJ19" s="22">
        <v>792</v>
      </c>
      <c r="AK19" s="22"/>
    </row>
    <row r="20" spans="1:37" ht="15" customHeight="1" x14ac:dyDescent="0.3">
      <c r="A20" s="6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ht="15" customHeight="1" x14ac:dyDescent="0.3">
      <c r="A21" s="6" t="s">
        <v>121</v>
      </c>
      <c r="B21" s="6">
        <v>1991</v>
      </c>
      <c r="C21" s="6">
        <v>1992</v>
      </c>
      <c r="D21" s="6">
        <v>1993</v>
      </c>
      <c r="E21" s="6">
        <v>1994</v>
      </c>
      <c r="F21" s="6">
        <v>1995</v>
      </c>
      <c r="G21" s="6">
        <v>1996</v>
      </c>
      <c r="H21" s="6">
        <v>1997</v>
      </c>
      <c r="I21" s="6">
        <v>1998</v>
      </c>
      <c r="J21" s="6">
        <v>1999</v>
      </c>
      <c r="K21" s="6">
        <v>2000</v>
      </c>
      <c r="L21" s="6">
        <v>2001</v>
      </c>
      <c r="M21" s="6">
        <v>2002</v>
      </c>
      <c r="N21" s="6">
        <v>2003</v>
      </c>
      <c r="O21" s="6">
        <v>2004</v>
      </c>
      <c r="P21" s="6">
        <v>2005</v>
      </c>
      <c r="Q21" s="6">
        <v>2006</v>
      </c>
      <c r="R21" s="6">
        <v>2007</v>
      </c>
      <c r="S21" s="6">
        <v>2008</v>
      </c>
      <c r="T21" s="6">
        <v>2009</v>
      </c>
      <c r="U21" s="6">
        <v>2010</v>
      </c>
      <c r="V21" s="6">
        <v>2011</v>
      </c>
      <c r="W21" s="6">
        <v>2012</v>
      </c>
      <c r="X21" s="6">
        <v>2013</v>
      </c>
      <c r="Y21" s="6">
        <v>2014</v>
      </c>
      <c r="Z21" s="6">
        <v>2015</v>
      </c>
      <c r="AA21" s="6">
        <v>2016</v>
      </c>
      <c r="AC21" s="15" t="s">
        <v>1</v>
      </c>
      <c r="AD21" s="17">
        <v>2018</v>
      </c>
      <c r="AE21" s="17" t="s">
        <v>2</v>
      </c>
      <c r="AF21" s="17" t="s">
        <v>118</v>
      </c>
      <c r="AG21" s="17">
        <v>2021</v>
      </c>
      <c r="AH21" s="17" t="s">
        <v>119</v>
      </c>
      <c r="AI21" s="17">
        <v>2023</v>
      </c>
      <c r="AJ21" s="17" t="s">
        <v>116</v>
      </c>
      <c r="AK21" s="17"/>
    </row>
    <row r="22" spans="1:37" ht="15" customHeight="1" x14ac:dyDescent="0.3">
      <c r="A22" s="7" t="s">
        <v>3</v>
      </c>
      <c r="B22" s="13">
        <v>339</v>
      </c>
      <c r="C22" s="13">
        <v>397</v>
      </c>
      <c r="D22" s="13">
        <v>463</v>
      </c>
      <c r="E22" s="13">
        <v>556</v>
      </c>
      <c r="F22" s="13">
        <v>592</v>
      </c>
      <c r="G22" s="13">
        <v>715</v>
      </c>
      <c r="H22" s="13">
        <v>682</v>
      </c>
      <c r="I22" s="13">
        <v>726</v>
      </c>
      <c r="J22" s="13">
        <v>744</v>
      </c>
      <c r="K22" s="13">
        <v>805</v>
      </c>
      <c r="L22" s="13">
        <v>797</v>
      </c>
      <c r="M22" s="13">
        <v>885</v>
      </c>
      <c r="N22" s="13">
        <v>930</v>
      </c>
      <c r="O22" s="13">
        <v>963</v>
      </c>
      <c r="P22" s="13">
        <v>1098</v>
      </c>
      <c r="Q22" s="13">
        <v>1157</v>
      </c>
      <c r="R22" s="13">
        <v>1321</v>
      </c>
      <c r="S22" s="13">
        <v>1341</v>
      </c>
      <c r="T22" s="13">
        <v>1373</v>
      </c>
      <c r="U22" s="13">
        <v>1571</v>
      </c>
      <c r="V22" s="13">
        <v>1626</v>
      </c>
      <c r="W22" s="13">
        <v>1815</v>
      </c>
      <c r="X22" s="13">
        <v>1997</v>
      </c>
      <c r="Y22" s="13">
        <f>+SUM(Y23:Y28)</f>
        <v>2142</v>
      </c>
      <c r="Z22" s="13">
        <f>+SUM(Z23:Z28)</f>
        <v>2290</v>
      </c>
      <c r="AA22" s="13">
        <f>+SUM(AA23:AA28)</f>
        <v>2420</v>
      </c>
      <c r="AC22" s="18">
        <v>2274</v>
      </c>
      <c r="AD22" s="17">
        <v>2300</v>
      </c>
      <c r="AE22" s="17">
        <v>2350</v>
      </c>
      <c r="AF22" s="17">
        <v>2218</v>
      </c>
      <c r="AG22" s="17">
        <v>2612</v>
      </c>
      <c r="AH22" s="17">
        <v>2486</v>
      </c>
      <c r="AI22" s="17">
        <v>2651</v>
      </c>
      <c r="AJ22" s="17">
        <v>2903</v>
      </c>
      <c r="AK22" s="17"/>
    </row>
    <row r="23" spans="1:37" ht="15" customHeight="1" x14ac:dyDescent="0.3">
      <c r="A23" s="8" t="s">
        <v>4</v>
      </c>
      <c r="B23" s="5">
        <v>35</v>
      </c>
      <c r="C23" s="5">
        <v>53</v>
      </c>
      <c r="D23" s="5">
        <v>59</v>
      </c>
      <c r="E23" s="5">
        <v>79</v>
      </c>
      <c r="F23" s="5">
        <v>75</v>
      </c>
      <c r="G23" s="5">
        <v>92</v>
      </c>
      <c r="H23" s="5">
        <v>71</v>
      </c>
      <c r="I23" s="5">
        <v>80</v>
      </c>
      <c r="J23" s="5">
        <v>88</v>
      </c>
      <c r="K23" s="5">
        <v>84</v>
      </c>
      <c r="L23" s="5">
        <v>70</v>
      </c>
      <c r="M23" s="5">
        <v>94</v>
      </c>
      <c r="N23" s="5">
        <v>86</v>
      </c>
      <c r="O23" s="5">
        <v>88</v>
      </c>
      <c r="P23" s="5">
        <v>97</v>
      </c>
      <c r="Q23" s="5">
        <v>91</v>
      </c>
      <c r="R23" s="5">
        <v>100</v>
      </c>
      <c r="S23" s="5">
        <v>97</v>
      </c>
      <c r="T23" s="5">
        <v>118</v>
      </c>
      <c r="U23" s="5">
        <v>137</v>
      </c>
      <c r="V23" s="5">
        <v>121</v>
      </c>
      <c r="W23" s="5">
        <v>119</v>
      </c>
      <c r="X23" s="5">
        <v>140</v>
      </c>
      <c r="Y23" s="5">
        <v>145</v>
      </c>
      <c r="Z23" s="5">
        <v>154</v>
      </c>
      <c r="AA23" s="5">
        <v>152</v>
      </c>
      <c r="AC23" s="5">
        <v>169</v>
      </c>
      <c r="AD23" s="5">
        <v>177</v>
      </c>
      <c r="AE23" s="5">
        <v>153</v>
      </c>
      <c r="AF23" s="5">
        <v>168</v>
      </c>
      <c r="AG23" s="5">
        <v>197</v>
      </c>
      <c r="AH23" s="5">
        <v>176</v>
      </c>
      <c r="AI23" s="5">
        <v>164</v>
      </c>
      <c r="AJ23" s="5">
        <v>151</v>
      </c>
    </row>
    <row r="24" spans="1:37" ht="15" customHeight="1" x14ac:dyDescent="0.3">
      <c r="A24" s="8" t="s">
        <v>5</v>
      </c>
      <c r="B24" s="5">
        <v>101</v>
      </c>
      <c r="C24" s="5">
        <v>100</v>
      </c>
      <c r="D24" s="5">
        <v>108</v>
      </c>
      <c r="E24" s="5">
        <v>128</v>
      </c>
      <c r="F24" s="5">
        <v>126</v>
      </c>
      <c r="G24" s="5">
        <v>176</v>
      </c>
      <c r="H24" s="5">
        <v>147</v>
      </c>
      <c r="I24" s="5">
        <v>154</v>
      </c>
      <c r="J24" s="5">
        <v>151</v>
      </c>
      <c r="K24" s="5">
        <v>201</v>
      </c>
      <c r="L24" s="5">
        <v>184</v>
      </c>
      <c r="M24" s="5">
        <v>166</v>
      </c>
      <c r="N24" s="5">
        <v>214</v>
      </c>
      <c r="O24" s="5">
        <v>156</v>
      </c>
      <c r="P24" s="5">
        <v>224</v>
      </c>
      <c r="Q24" s="5">
        <v>247</v>
      </c>
      <c r="R24" s="5">
        <v>287</v>
      </c>
      <c r="S24" s="5">
        <v>286</v>
      </c>
      <c r="T24" s="5">
        <v>304</v>
      </c>
      <c r="U24" s="5">
        <v>336</v>
      </c>
      <c r="V24" s="5">
        <v>338</v>
      </c>
      <c r="W24" s="5">
        <v>393</v>
      </c>
      <c r="X24" s="5">
        <v>425</v>
      </c>
      <c r="Y24" s="5">
        <v>488</v>
      </c>
      <c r="Z24" s="5">
        <v>516</v>
      </c>
      <c r="AA24" s="5">
        <v>537</v>
      </c>
      <c r="AC24" s="5">
        <v>478</v>
      </c>
      <c r="AD24" s="5">
        <v>491</v>
      </c>
      <c r="AE24" s="5">
        <v>441</v>
      </c>
      <c r="AF24" s="5">
        <v>472</v>
      </c>
      <c r="AG24" s="5">
        <v>488</v>
      </c>
      <c r="AH24" s="5">
        <f>2484-AH23-AH25-AH26-AH27-AH28</f>
        <v>443</v>
      </c>
      <c r="AI24" s="5">
        <v>432</v>
      </c>
      <c r="AJ24" s="5">
        <v>463</v>
      </c>
    </row>
    <row r="25" spans="1:37" ht="15" customHeight="1" x14ac:dyDescent="0.3">
      <c r="A25" s="8" t="s">
        <v>6</v>
      </c>
      <c r="B25" s="5">
        <v>52</v>
      </c>
      <c r="C25" s="5">
        <v>67</v>
      </c>
      <c r="D25" s="5">
        <v>82</v>
      </c>
      <c r="E25" s="5">
        <v>96</v>
      </c>
      <c r="F25" s="5">
        <v>106</v>
      </c>
      <c r="G25" s="5">
        <v>116</v>
      </c>
      <c r="H25" s="5">
        <v>114</v>
      </c>
      <c r="I25" s="5">
        <v>104</v>
      </c>
      <c r="J25" s="5">
        <v>119</v>
      </c>
      <c r="K25" s="5">
        <v>127</v>
      </c>
      <c r="L25" s="5">
        <v>135</v>
      </c>
      <c r="M25" s="5">
        <v>123</v>
      </c>
      <c r="N25" s="5">
        <v>141</v>
      </c>
      <c r="O25" s="5">
        <v>149</v>
      </c>
      <c r="P25" s="5">
        <v>160</v>
      </c>
      <c r="Q25" s="5">
        <v>141</v>
      </c>
      <c r="R25" s="5">
        <v>158</v>
      </c>
      <c r="S25" s="5">
        <v>152</v>
      </c>
      <c r="T25" s="5">
        <v>166</v>
      </c>
      <c r="U25" s="5">
        <v>217</v>
      </c>
      <c r="V25" s="5">
        <v>227</v>
      </c>
      <c r="W25" s="5">
        <v>206</v>
      </c>
      <c r="X25" s="5">
        <v>241</v>
      </c>
      <c r="Y25" s="5">
        <v>225</v>
      </c>
      <c r="Z25" s="5">
        <v>224</v>
      </c>
      <c r="AA25" s="5">
        <v>245</v>
      </c>
      <c r="AC25" s="5">
        <v>300</v>
      </c>
      <c r="AD25" s="5">
        <v>314</v>
      </c>
      <c r="AE25" s="5">
        <v>352</v>
      </c>
      <c r="AF25" s="5">
        <v>312</v>
      </c>
      <c r="AG25" s="5">
        <v>376</v>
      </c>
      <c r="AH25" s="5">
        <v>346</v>
      </c>
      <c r="AI25" s="5">
        <v>400</v>
      </c>
      <c r="AJ25" s="5">
        <v>476</v>
      </c>
    </row>
    <row r="26" spans="1:37" ht="15" customHeight="1" x14ac:dyDescent="0.3">
      <c r="A26" s="8" t="s">
        <v>7</v>
      </c>
      <c r="B26" s="5">
        <v>18</v>
      </c>
      <c r="C26" s="5">
        <v>19</v>
      </c>
      <c r="D26" s="5">
        <v>13</v>
      </c>
      <c r="E26" s="5">
        <v>42</v>
      </c>
      <c r="F26" s="5">
        <v>38</v>
      </c>
      <c r="G26" s="5">
        <v>39</v>
      </c>
      <c r="H26" s="5">
        <v>45</v>
      </c>
      <c r="I26" s="5">
        <v>49</v>
      </c>
      <c r="J26" s="5">
        <v>67</v>
      </c>
      <c r="K26" s="5">
        <v>59</v>
      </c>
      <c r="L26" s="5">
        <v>54</v>
      </c>
      <c r="M26" s="5">
        <v>80</v>
      </c>
      <c r="N26" s="5">
        <v>90</v>
      </c>
      <c r="O26" s="5">
        <v>113</v>
      </c>
      <c r="P26" s="5">
        <v>111</v>
      </c>
      <c r="Q26" s="5">
        <v>109</v>
      </c>
      <c r="R26" s="5">
        <v>131</v>
      </c>
      <c r="S26" s="5">
        <v>134</v>
      </c>
      <c r="T26" s="5">
        <v>161</v>
      </c>
      <c r="U26" s="5">
        <v>159</v>
      </c>
      <c r="V26" s="5">
        <v>179</v>
      </c>
      <c r="W26" s="5">
        <v>195</v>
      </c>
      <c r="X26" s="5">
        <v>218</v>
      </c>
      <c r="Y26" s="5">
        <v>224</v>
      </c>
      <c r="Z26" s="5">
        <v>229</v>
      </c>
      <c r="AA26" s="5">
        <v>231</v>
      </c>
      <c r="AC26" s="5">
        <v>152</v>
      </c>
      <c r="AD26" s="5">
        <v>142</v>
      </c>
      <c r="AE26" s="5">
        <v>196</v>
      </c>
      <c r="AF26" s="5">
        <v>156</v>
      </c>
      <c r="AG26" s="5">
        <v>188</v>
      </c>
      <c r="AH26" s="5">
        <v>131</v>
      </c>
      <c r="AI26" s="5">
        <v>139</v>
      </c>
      <c r="AJ26" s="5">
        <v>172</v>
      </c>
    </row>
    <row r="27" spans="1:37" ht="15" customHeight="1" x14ac:dyDescent="0.3">
      <c r="A27" s="8" t="s">
        <v>8</v>
      </c>
      <c r="B27" s="5">
        <v>20</v>
      </c>
      <c r="C27" s="5">
        <v>27</v>
      </c>
      <c r="D27" s="5">
        <v>42</v>
      </c>
      <c r="E27" s="5">
        <v>35</v>
      </c>
      <c r="F27" s="5">
        <v>60</v>
      </c>
      <c r="G27" s="5">
        <v>55</v>
      </c>
      <c r="H27" s="5">
        <v>60</v>
      </c>
      <c r="I27" s="5">
        <v>44</v>
      </c>
      <c r="J27" s="5">
        <v>63</v>
      </c>
      <c r="K27" s="5">
        <v>66</v>
      </c>
      <c r="L27" s="5">
        <v>75</v>
      </c>
      <c r="M27" s="5">
        <v>92</v>
      </c>
      <c r="N27" s="5">
        <v>97</v>
      </c>
      <c r="O27" s="5">
        <v>101</v>
      </c>
      <c r="P27" s="5">
        <v>80</v>
      </c>
      <c r="Q27" s="5">
        <v>95</v>
      </c>
      <c r="R27" s="5">
        <v>103</v>
      </c>
      <c r="S27" s="5">
        <v>135</v>
      </c>
      <c r="T27" s="5">
        <v>83</v>
      </c>
      <c r="U27" s="5">
        <v>108</v>
      </c>
      <c r="V27" s="5">
        <v>109</v>
      </c>
      <c r="W27" s="5">
        <v>147</v>
      </c>
      <c r="X27" s="5">
        <v>138</v>
      </c>
      <c r="Y27" s="5">
        <v>171</v>
      </c>
      <c r="Z27" s="5">
        <v>173</v>
      </c>
      <c r="AA27" s="5">
        <v>208</v>
      </c>
      <c r="AC27" s="5">
        <v>176</v>
      </c>
      <c r="AD27" s="5">
        <v>153</v>
      </c>
      <c r="AE27" s="5">
        <v>150</v>
      </c>
      <c r="AF27" s="5">
        <v>160</v>
      </c>
      <c r="AG27" s="5">
        <v>168</v>
      </c>
      <c r="AH27" s="5">
        <v>169</v>
      </c>
      <c r="AI27" s="5">
        <v>191</v>
      </c>
      <c r="AJ27" s="5">
        <v>226</v>
      </c>
    </row>
    <row r="28" spans="1:37" ht="15" customHeight="1" x14ac:dyDescent="0.3">
      <c r="A28" s="8" t="s">
        <v>9</v>
      </c>
      <c r="B28" s="5">
        <v>113</v>
      </c>
      <c r="C28" s="5">
        <v>131</v>
      </c>
      <c r="D28" s="5">
        <v>159</v>
      </c>
      <c r="E28" s="5">
        <v>177</v>
      </c>
      <c r="F28" s="5">
        <v>187</v>
      </c>
      <c r="G28" s="5">
        <v>237</v>
      </c>
      <c r="H28" s="5">
        <v>245</v>
      </c>
      <c r="I28" s="5">
        <v>295</v>
      </c>
      <c r="J28" s="5">
        <v>256</v>
      </c>
      <c r="K28" s="5">
        <v>268</v>
      </c>
      <c r="L28" s="5">
        <v>279</v>
      </c>
      <c r="M28" s="5">
        <v>330</v>
      </c>
      <c r="N28" s="5">
        <v>302</v>
      </c>
      <c r="O28" s="5">
        <v>356</v>
      </c>
      <c r="P28" s="5">
        <v>426</v>
      </c>
      <c r="Q28" s="5">
        <v>474</v>
      </c>
      <c r="R28" s="5">
        <v>542</v>
      </c>
      <c r="S28" s="5">
        <v>537</v>
      </c>
      <c r="T28" s="5">
        <v>541</v>
      </c>
      <c r="U28" s="5">
        <v>614</v>
      </c>
      <c r="V28" s="5">
        <v>652</v>
      </c>
      <c r="W28" s="5">
        <v>755</v>
      </c>
      <c r="X28" s="5">
        <v>835</v>
      </c>
      <c r="Y28" s="5">
        <v>889</v>
      </c>
      <c r="Z28" s="5">
        <v>994</v>
      </c>
      <c r="AA28" s="5">
        <v>1047</v>
      </c>
      <c r="AC28" s="5">
        <v>999</v>
      </c>
      <c r="AD28" s="5">
        <v>1023</v>
      </c>
      <c r="AE28" s="5">
        <v>1049</v>
      </c>
      <c r="AF28" s="5">
        <v>946</v>
      </c>
      <c r="AG28" s="5">
        <v>1195</v>
      </c>
      <c r="AH28" s="5">
        <v>1219</v>
      </c>
      <c r="AI28" s="5">
        <v>1325</v>
      </c>
      <c r="AJ28" s="5">
        <v>1414</v>
      </c>
    </row>
    <row r="29" spans="1:37" ht="15" customHeight="1" x14ac:dyDescent="0.3">
      <c r="A29" s="6"/>
    </row>
    <row r="30" spans="1:37" ht="15" customHeight="1" x14ac:dyDescent="0.3">
      <c r="A30" s="6" t="s">
        <v>122</v>
      </c>
      <c r="B30" s="6">
        <v>1991</v>
      </c>
      <c r="C30" s="6">
        <v>1992</v>
      </c>
      <c r="D30" s="6">
        <v>1993</v>
      </c>
      <c r="E30" s="6">
        <v>1994</v>
      </c>
      <c r="F30" s="6">
        <v>1995</v>
      </c>
      <c r="G30" s="6">
        <v>1996</v>
      </c>
      <c r="H30" s="6">
        <v>1997</v>
      </c>
      <c r="I30" s="6">
        <v>1998</v>
      </c>
      <c r="J30" s="6">
        <v>1999</v>
      </c>
      <c r="K30" s="6">
        <v>2000</v>
      </c>
      <c r="L30" s="6">
        <v>2001</v>
      </c>
      <c r="M30" s="6">
        <v>2002</v>
      </c>
      <c r="N30" s="6">
        <v>2003</v>
      </c>
      <c r="O30" s="6">
        <v>2004</v>
      </c>
      <c r="P30" s="6">
        <v>2005</v>
      </c>
      <c r="Q30" s="6">
        <v>2006</v>
      </c>
      <c r="R30" s="6">
        <v>2007</v>
      </c>
      <c r="S30" s="6">
        <v>2008</v>
      </c>
      <c r="T30" s="6">
        <v>2009</v>
      </c>
      <c r="U30" s="6">
        <v>2010</v>
      </c>
      <c r="V30" s="6">
        <v>2011</v>
      </c>
      <c r="W30" s="6">
        <v>2012</v>
      </c>
      <c r="X30" s="6">
        <v>2013</v>
      </c>
      <c r="Y30" s="6">
        <v>2014</v>
      </c>
      <c r="Z30" s="6">
        <v>2015</v>
      </c>
      <c r="AA30" s="6">
        <v>2016</v>
      </c>
      <c r="AC30" s="7" t="s">
        <v>1</v>
      </c>
      <c r="AD30" s="7">
        <v>2018</v>
      </c>
      <c r="AE30" s="7">
        <v>2019</v>
      </c>
      <c r="AF30" s="7">
        <v>2020</v>
      </c>
      <c r="AG30" s="7">
        <v>2021</v>
      </c>
      <c r="AH30" s="7">
        <v>2022</v>
      </c>
      <c r="AI30" s="7">
        <v>2023</v>
      </c>
      <c r="AJ30" s="7">
        <v>2024</v>
      </c>
      <c r="AK30" s="7"/>
    </row>
    <row r="31" spans="1:37" ht="15" customHeight="1" x14ac:dyDescent="0.3">
      <c r="A31" s="6" t="s">
        <v>3</v>
      </c>
      <c r="B31" s="10">
        <f>+B22/B4*100</f>
        <v>17.860906217070603</v>
      </c>
      <c r="C31" s="10">
        <f>+C22/C4*100</f>
        <v>19.919719016557952</v>
      </c>
      <c r="D31" s="10">
        <f>+D22/D4*100</f>
        <v>19.752559726962456</v>
      </c>
      <c r="E31" s="10">
        <f>+E22/E4*100</f>
        <v>23.234433765148349</v>
      </c>
      <c r="F31" s="10">
        <f>+F22/F4*100</f>
        <v>23.822937625754527</v>
      </c>
      <c r="G31" s="10">
        <f>+G22/G4*100</f>
        <v>27.500000000000004</v>
      </c>
      <c r="H31" s="10">
        <f>+H22/H4*100</f>
        <v>27.533306419055307</v>
      </c>
      <c r="I31" s="10">
        <f>+I22/I4*100</f>
        <v>28.982035928143713</v>
      </c>
      <c r="J31" s="10">
        <f>+J22/J4*100</f>
        <v>30.072756669361354</v>
      </c>
      <c r="K31" s="10">
        <f>+K22/K4*100</f>
        <v>32.485875706214692</v>
      </c>
      <c r="L31" s="10">
        <f>+L22/L4*100</f>
        <v>31.551860649247821</v>
      </c>
      <c r="M31" s="10">
        <f>+M22/M4*100</f>
        <v>34.719497842291098</v>
      </c>
      <c r="N31" s="10">
        <f>+N22/N4*100</f>
        <v>36.214953271028037</v>
      </c>
      <c r="O31" s="10">
        <f>+O22/O4*100</f>
        <v>36.121530382595651</v>
      </c>
      <c r="P31" s="10">
        <f>+P22/P4*100</f>
        <v>38.1382424452935</v>
      </c>
      <c r="Q31" s="10">
        <f>+Q22/Q4*100</f>
        <v>38.656866020715</v>
      </c>
      <c r="R31" s="10">
        <f>+R22/R4*100</f>
        <v>41.803797468354432</v>
      </c>
      <c r="S31" s="10">
        <f>+S22/S4*100</f>
        <v>41.723708774113256</v>
      </c>
      <c r="T31" s="10">
        <f>+T22/T4*100</f>
        <v>41.593456528324751</v>
      </c>
      <c r="U31" s="10">
        <f>+U22/U4*100</f>
        <v>42.050321199143468</v>
      </c>
      <c r="V31" s="10">
        <f>+V22/V4*100</f>
        <v>43.768506056527592</v>
      </c>
      <c r="W31" s="10">
        <f>+W22/W4*100</f>
        <v>44.925742574257427</v>
      </c>
      <c r="X31" s="10">
        <f>+X22/X4*100</f>
        <v>46.216153668132378</v>
      </c>
      <c r="Y31" s="10">
        <f>+Y22/Y4*100</f>
        <v>47.305653710247348</v>
      </c>
      <c r="Z31" s="10">
        <f>+Z22/Z4*100</f>
        <v>49.110015011794985</v>
      </c>
      <c r="AA31" s="10">
        <f>+AA22/AA4*100</f>
        <v>48.721562311254281</v>
      </c>
      <c r="AC31" s="10">
        <f>+AC22/AC4*100</f>
        <v>47.903939330103221</v>
      </c>
      <c r="AD31" s="10">
        <f>+AD22/AD4*100</f>
        <v>48.107090566827019</v>
      </c>
      <c r="AE31" s="10">
        <f>+AE22/AE4*100</f>
        <v>47.417271993543181</v>
      </c>
      <c r="AF31" s="10">
        <f>+AF22/AF4*100</f>
        <v>49.730941704035878</v>
      </c>
      <c r="AG31" s="10">
        <f>+AG22/AG4*100</f>
        <v>50.047901896915114</v>
      </c>
      <c r="AH31" s="10">
        <f>+AH22/AH4*100</f>
        <v>49.889624724061811</v>
      </c>
      <c r="AI31" s="10">
        <f>+AI22/AI4*100</f>
        <v>51.777343750000007</v>
      </c>
      <c r="AJ31" s="10">
        <f>+AJ22/AJ4*100</f>
        <v>51.885612153708671</v>
      </c>
      <c r="AK31" s="10"/>
    </row>
    <row r="32" spans="1:37" ht="15" customHeight="1" x14ac:dyDescent="0.3">
      <c r="A32" s="8" t="s">
        <v>4</v>
      </c>
      <c r="B32" s="11">
        <f>+B23/B5*100</f>
        <v>20</v>
      </c>
      <c r="C32" s="11">
        <f>+C23/C5*100</f>
        <v>25.853658536585368</v>
      </c>
      <c r="D32" s="11">
        <f>+D23/D5*100</f>
        <v>26.94063926940639</v>
      </c>
      <c r="E32" s="11">
        <f>+E23/E5*100</f>
        <v>35.426008968609871</v>
      </c>
      <c r="F32" s="11">
        <f>+F23/F5*100</f>
        <v>31.25</v>
      </c>
      <c r="G32" s="11">
        <f>+G23/G5*100</f>
        <v>36.799999999999997</v>
      </c>
      <c r="H32" s="11">
        <f>+H23/H5*100</f>
        <v>31.277533039647576</v>
      </c>
      <c r="I32" s="11">
        <f>+I23/I5*100</f>
        <v>31.496062992125985</v>
      </c>
      <c r="J32" s="11">
        <f>+J23/J5*100</f>
        <v>37.931034482758619</v>
      </c>
      <c r="K32" s="11">
        <f>+K23/K5*100</f>
        <v>42.211055276381906</v>
      </c>
      <c r="L32" s="11">
        <f>+L23/L5*100</f>
        <v>32.558139534883722</v>
      </c>
      <c r="M32" s="11">
        <f>+M23/M5*100</f>
        <v>47</v>
      </c>
      <c r="N32" s="11">
        <f>+N23/N5*100</f>
        <v>40.952380952380949</v>
      </c>
      <c r="O32" s="11">
        <f>+O23/O5*100</f>
        <v>44</v>
      </c>
      <c r="P32" s="11">
        <f>+P23/P5*100</f>
        <v>46.411483253588514</v>
      </c>
      <c r="Q32" s="11">
        <f>+Q23/Q5*100</f>
        <v>39.565217391304344</v>
      </c>
      <c r="R32" s="11">
        <f>+R23/R5*100</f>
        <v>42.918454935622321</v>
      </c>
      <c r="S32" s="11">
        <f>+S23/S5*100</f>
        <v>40.928270042194093</v>
      </c>
      <c r="T32" s="11">
        <f>+T23/T5*100</f>
        <v>45.914396887159533</v>
      </c>
      <c r="U32" s="11">
        <f>+U23/U5*100</f>
        <v>48.409893992932865</v>
      </c>
      <c r="V32" s="11">
        <f>+V23/V5*100</f>
        <v>44.485294117647058</v>
      </c>
      <c r="W32" s="11">
        <f>+W23/W5*100</f>
        <v>39.016393442622949</v>
      </c>
      <c r="X32" s="11">
        <f>+X23/X5*100</f>
        <v>45.161290322580641</v>
      </c>
      <c r="Y32" s="11">
        <f>+Y23/Y5*100</f>
        <v>45.031055900621119</v>
      </c>
      <c r="Z32" s="11">
        <f>+Z23/Z5*100</f>
        <v>47.678018575851397</v>
      </c>
      <c r="AA32" s="11">
        <f>+AA23/AA5*100</f>
        <v>46.341463414634148</v>
      </c>
      <c r="AC32" s="11">
        <f>+AC23/AC5*100</f>
        <v>45.308310991957107</v>
      </c>
      <c r="AD32" s="11">
        <f>+AD23/AD5*100</f>
        <v>48.760330578512395</v>
      </c>
      <c r="AE32" s="11">
        <f>+AE23/AE5*100</f>
        <v>45</v>
      </c>
      <c r="AF32" s="11">
        <f>+AF23/AF5*100</f>
        <v>48.275862068965516</v>
      </c>
      <c r="AG32" s="11">
        <f>+AG23/AG5*100</f>
        <v>55.649717514124298</v>
      </c>
      <c r="AH32" s="11">
        <f>+AH23/AH5*100</f>
        <v>50.429799426934096</v>
      </c>
      <c r="AI32" s="11">
        <f>+AI23/AI5*100</f>
        <v>50.306748466257666</v>
      </c>
      <c r="AJ32" s="11">
        <f>+AJ23/AJ5*100</f>
        <v>49.185667752442995</v>
      </c>
      <c r="AK32" s="11"/>
    </row>
    <row r="33" spans="1:38" ht="15" customHeight="1" x14ac:dyDescent="0.3">
      <c r="A33" s="8" t="s">
        <v>5</v>
      </c>
      <c r="B33" s="11">
        <f>+B24/B6*100</f>
        <v>24.574209245742093</v>
      </c>
      <c r="C33" s="11">
        <f>+C24/C6*100</f>
        <v>26.881720430107524</v>
      </c>
      <c r="D33" s="11">
        <f>+D24/D6*100</f>
        <v>26.086956521739129</v>
      </c>
      <c r="E33" s="11">
        <f>+E24/E6*100</f>
        <v>27.292110874200425</v>
      </c>
      <c r="F33" s="11">
        <f>+F24/F6*100</f>
        <v>27.814569536423839</v>
      </c>
      <c r="G33" s="11">
        <f>+G24/G6*100</f>
        <v>35.270541082164328</v>
      </c>
      <c r="H33" s="11">
        <f>+H24/H6*100</f>
        <v>31.545064377682401</v>
      </c>
      <c r="I33" s="11">
        <f>+I24/I6*100</f>
        <v>34.070796460176986</v>
      </c>
      <c r="J33" s="11">
        <f>+J24/J6*100</f>
        <v>32.543103448275865</v>
      </c>
      <c r="K33" s="11">
        <f>+K24/K6*100</f>
        <v>36.678832116788321</v>
      </c>
      <c r="L33" s="11">
        <f>+L24/L6*100</f>
        <v>37.246963562753038</v>
      </c>
      <c r="M33" s="11">
        <f>+M24/M6*100</f>
        <v>36.644591611479029</v>
      </c>
      <c r="N33" s="11">
        <f>+N24/N6*100</f>
        <v>43.40770791075051</v>
      </c>
      <c r="O33" s="11">
        <f>+O24/O6*100</f>
        <v>37.5</v>
      </c>
      <c r="P33" s="11">
        <f>+P24/P6*100</f>
        <v>43.579766536964982</v>
      </c>
      <c r="Q33" s="11">
        <f>+Q24/Q6*100</f>
        <v>43.639575971731446</v>
      </c>
      <c r="R33" s="11">
        <f>+R24/R6*100</f>
        <v>48.561759729272417</v>
      </c>
      <c r="S33" s="11">
        <f>+S24/S6*100</f>
        <v>47.116968698517297</v>
      </c>
      <c r="T33" s="11">
        <f>+T24/T6*100</f>
        <v>44.970414201183431</v>
      </c>
      <c r="U33" s="11">
        <f>+U24/U6*100</f>
        <v>46.666666666666664</v>
      </c>
      <c r="V33" s="11">
        <f>+V24/V6*100</f>
        <v>47.672778561354015</v>
      </c>
      <c r="W33" s="11">
        <f>+W24/W6*100</f>
        <v>48.880597014925378</v>
      </c>
      <c r="X33" s="11">
        <f>+X24/X6*100</f>
        <v>48.963133640552996</v>
      </c>
      <c r="Y33" s="11">
        <f>+Y24/Y6*100</f>
        <v>53.450164293537782</v>
      </c>
      <c r="Z33" s="11">
        <f>+Z24/Z6*100</f>
        <v>53.305785123966942</v>
      </c>
      <c r="AA33" s="11">
        <f>+AA24/AA6*100</f>
        <v>51.289398280802288</v>
      </c>
      <c r="AC33" s="11">
        <f>+AC24/AC6*100</f>
        <v>51.453175457481159</v>
      </c>
      <c r="AD33" s="11">
        <f>+AD24/AD6*100</f>
        <v>53.485838779956431</v>
      </c>
      <c r="AE33" s="11">
        <f>+AE24/AE6*100</f>
        <v>52.313167259786475</v>
      </c>
      <c r="AF33" s="11">
        <f>+AF24/AF6*100</f>
        <v>57.073760580411125</v>
      </c>
      <c r="AG33" s="11">
        <f>+AG24/AG6*100</f>
        <v>51.97018104366348</v>
      </c>
      <c r="AH33" s="11">
        <f>+AH24/AH6*100</f>
        <v>53.5671100362757</v>
      </c>
      <c r="AI33" s="11">
        <f>+AI24/AI6*100</f>
        <v>56.992084432717682</v>
      </c>
      <c r="AJ33" s="11">
        <f>+AJ24/AJ6*100</f>
        <v>53.962703962703962</v>
      </c>
      <c r="AK33" s="11"/>
    </row>
    <row r="34" spans="1:38" ht="15" customHeight="1" x14ac:dyDescent="0.3">
      <c r="A34" s="8" t="s">
        <v>6</v>
      </c>
      <c r="B34" s="11">
        <f>+B25/B7*100</f>
        <v>11.453744493392071</v>
      </c>
      <c r="C34" s="11">
        <f>+C25/C7*100</f>
        <v>13.929313929313929</v>
      </c>
      <c r="D34" s="11">
        <f>+D25/D7*100</f>
        <v>15.530303030303031</v>
      </c>
      <c r="E34" s="11">
        <f>+E25/E7*100</f>
        <v>18.604651162790699</v>
      </c>
      <c r="F34" s="11">
        <f>+F25/F7*100</f>
        <v>19.887429643527206</v>
      </c>
      <c r="G34" s="11">
        <f>+G25/G7*100</f>
        <v>19.528619528619529</v>
      </c>
      <c r="H34" s="11">
        <f>+H25/H7*100</f>
        <v>23.700623700623701</v>
      </c>
      <c r="I34" s="11">
        <f>+I25/I7*100</f>
        <v>20.967741935483872</v>
      </c>
      <c r="J34" s="11">
        <f>+J25/J7*100</f>
        <v>25.646551724137932</v>
      </c>
      <c r="K34" s="11">
        <f>+K25/K7*100</f>
        <v>28.475336322869953</v>
      </c>
      <c r="L34" s="11">
        <f>+L25/L7*100</f>
        <v>25.471698113207548</v>
      </c>
      <c r="M34" s="11">
        <f>+M25/M7*100</f>
        <v>26.33832976445396</v>
      </c>
      <c r="N34" s="11">
        <f>+N25/N7*100</f>
        <v>29.497907949790797</v>
      </c>
      <c r="O34" s="11">
        <f>+O25/O7*100</f>
        <v>29.859719438877757</v>
      </c>
      <c r="P34" s="11">
        <f>+P25/P7*100</f>
        <v>31.496062992125985</v>
      </c>
      <c r="Q34" s="11">
        <f>+Q25/Q7*100</f>
        <v>29.436325678496868</v>
      </c>
      <c r="R34" s="11">
        <f>+R25/R7*100</f>
        <v>31.536926147704591</v>
      </c>
      <c r="S34" s="11">
        <f>+S25/S7*100</f>
        <v>31.083844580777097</v>
      </c>
      <c r="T34" s="11">
        <f>+T25/T7*100</f>
        <v>31.73996175908222</v>
      </c>
      <c r="U34" s="11">
        <f>+U25/U7*100</f>
        <v>34.664536741214057</v>
      </c>
      <c r="V34" s="11">
        <f>+V25/V7*100</f>
        <v>37.896494156928213</v>
      </c>
      <c r="W34" s="11">
        <f>+W25/W7*100</f>
        <v>32.96</v>
      </c>
      <c r="X34" s="11">
        <f>+X25/X7*100</f>
        <v>37.53894080996885</v>
      </c>
      <c r="Y34" s="11">
        <f>+Y25/Y7*100</f>
        <v>35.942492012779553</v>
      </c>
      <c r="Z34" s="11">
        <f>+Z25/Z7*100</f>
        <v>35.164835164835168</v>
      </c>
      <c r="AA34" s="11">
        <f>+AA25/AA7*100</f>
        <v>33.653846153846153</v>
      </c>
      <c r="AC34" s="11">
        <f>+AC25/AC7*100</f>
        <v>34.285714285714285</v>
      </c>
      <c r="AD34" s="11">
        <f>+AD25/AD7*100</f>
        <v>34.811529933481154</v>
      </c>
      <c r="AE34" s="11">
        <f>+AE25/AE7*100</f>
        <v>34.782608695652172</v>
      </c>
      <c r="AF34" s="11">
        <f>+AF25/AF7*100</f>
        <v>34.437086092715234</v>
      </c>
      <c r="AG34" s="11">
        <f>+AG25/AG7*100</f>
        <v>37.264618434093158</v>
      </c>
      <c r="AH34" s="11">
        <f>+AH25/AH7*100</f>
        <v>32.518796992481199</v>
      </c>
      <c r="AI34" s="11">
        <f>+AI25/AI7*100</f>
        <v>36.529680365296798</v>
      </c>
      <c r="AJ34" s="11">
        <f>+AJ25/AJ7*100</f>
        <v>36.391437308868504</v>
      </c>
      <c r="AK34" s="11"/>
    </row>
    <row r="35" spans="1:38" ht="15" customHeight="1" x14ac:dyDescent="0.3">
      <c r="A35" s="8" t="s">
        <v>7</v>
      </c>
      <c r="B35" s="11">
        <f>+B26/B8*100</f>
        <v>6.2717770034843205</v>
      </c>
      <c r="C35" s="11">
        <f>+C26/C8*100</f>
        <v>6.3333333333333339</v>
      </c>
      <c r="D35" s="11">
        <f>+D26/D8*100</f>
        <v>3.3163265306122449</v>
      </c>
      <c r="E35" s="11">
        <f>+E26/E8*100</f>
        <v>11.260053619302949</v>
      </c>
      <c r="F35" s="11">
        <f>+F26/F8*100</f>
        <v>9.2909535452322736</v>
      </c>
      <c r="G35" s="11">
        <f>+G26/G8*100</f>
        <v>9.7256857855361591</v>
      </c>
      <c r="H35" s="11">
        <f>+H26/H8*100</f>
        <v>10</v>
      </c>
      <c r="I35" s="11">
        <f>+I26/I8*100</f>
        <v>11.212814645308924</v>
      </c>
      <c r="J35" s="11">
        <f>+J26/J8*100</f>
        <v>15.952380952380951</v>
      </c>
      <c r="K35" s="11">
        <f>+K26/K8*100</f>
        <v>14.898989898989898</v>
      </c>
      <c r="L35" s="11">
        <f>+L26/L8*100</f>
        <v>13.846153846153847</v>
      </c>
      <c r="M35" s="11">
        <f>+M26/M8*100</f>
        <v>18.018018018018019</v>
      </c>
      <c r="N35" s="11">
        <f>+N26/N8*100</f>
        <v>19.867549668874172</v>
      </c>
      <c r="O35" s="11">
        <f>+O26/O8*100</f>
        <v>23.395445134575567</v>
      </c>
      <c r="P35" s="11">
        <f>+P26/P8*100</f>
        <v>19.928186714542189</v>
      </c>
      <c r="Q35" s="11">
        <f>+Q26/Q8*100</f>
        <v>20.373831775700936</v>
      </c>
      <c r="R35" s="11">
        <f>+R26/R8*100</f>
        <v>23.861566484517304</v>
      </c>
      <c r="S35" s="11">
        <f>+S26/S8*100</f>
        <v>23.801065719360569</v>
      </c>
      <c r="T35" s="11">
        <f>+T26/T8*100</f>
        <v>26.788685524126453</v>
      </c>
      <c r="U35" s="11">
        <f>+U26/U8*100</f>
        <v>22.425952045133993</v>
      </c>
      <c r="V35" s="11">
        <f>+V26/V8*100</f>
        <v>24.895688456189152</v>
      </c>
      <c r="W35" s="11">
        <f>+W26/W8*100</f>
        <v>27.464788732394368</v>
      </c>
      <c r="X35" s="11">
        <f>+X26/X8*100</f>
        <v>26.980198019801982</v>
      </c>
      <c r="Y35" s="11">
        <f>+Y26/Y8*100</f>
        <v>27.184466019417474</v>
      </c>
      <c r="Z35" s="11">
        <f>+Z26/Z8*100</f>
        <v>27.892813641900123</v>
      </c>
      <c r="AA35" s="11">
        <f>+AA26/AA8*100</f>
        <v>28.448275862068968</v>
      </c>
      <c r="AC35" s="11">
        <f>+AC26/AC8*100</f>
        <v>28.411214953271031</v>
      </c>
      <c r="AD35" s="11">
        <f>+AD26/AD8*100</f>
        <v>25.357142857142854</v>
      </c>
      <c r="AE35" s="11">
        <f>+AE26/AE8*100</f>
        <v>29.210134128166914</v>
      </c>
      <c r="AF35" s="11">
        <f>+AF26/AF8*100</f>
        <v>28.729281767955801</v>
      </c>
      <c r="AG35" s="11">
        <f>+AG26/AG8*100</f>
        <v>30.519480519480517</v>
      </c>
      <c r="AH35" s="11">
        <f>+AH26/AH8*100</f>
        <v>28.416485900216919</v>
      </c>
      <c r="AI35" s="11">
        <f>+AI26/AI8*100</f>
        <v>30.151843817787416</v>
      </c>
      <c r="AJ35" s="11">
        <f>+AJ26/AJ8*100</f>
        <v>34.059405940594061</v>
      </c>
      <c r="AK35" s="11"/>
    </row>
    <row r="36" spans="1:38" ht="15" customHeight="1" x14ac:dyDescent="0.3">
      <c r="A36" s="8" t="s">
        <v>8</v>
      </c>
      <c r="B36" s="11">
        <f>+B27/B9*100</f>
        <v>20</v>
      </c>
      <c r="C36" s="11">
        <f>+C27/C9*100</f>
        <v>21.428571428571427</v>
      </c>
      <c r="D36" s="11">
        <f>+D27/D9*100</f>
        <v>26.415094339622641</v>
      </c>
      <c r="E36" s="11">
        <f>+E27/E9*100</f>
        <v>19.662921348314608</v>
      </c>
      <c r="F36" s="11">
        <f>+F27/F9*100</f>
        <v>29.411764705882355</v>
      </c>
      <c r="G36" s="11">
        <f>+G27/G9*100</f>
        <v>28.795811518324609</v>
      </c>
      <c r="H36" s="11">
        <f>+H27/H9*100</f>
        <v>29.126213592233007</v>
      </c>
      <c r="I36" s="11">
        <f>+I27/I9*100</f>
        <v>22.448979591836736</v>
      </c>
      <c r="J36" s="11">
        <f>+J27/J9*100</f>
        <v>28.767123287671232</v>
      </c>
      <c r="K36" s="11">
        <f>+K27/K9*100</f>
        <v>31.578947368421051</v>
      </c>
      <c r="L36" s="11">
        <f>+L27/L9*100</f>
        <v>32.751091703056765</v>
      </c>
      <c r="M36" s="11">
        <f>+M27/M9*100</f>
        <v>34.848484848484851</v>
      </c>
      <c r="N36" s="11">
        <f>+N27/N9*100</f>
        <v>44.292237442922371</v>
      </c>
      <c r="O36" s="11">
        <f>+O27/O9*100</f>
        <v>38.996138996138995</v>
      </c>
      <c r="P36" s="11">
        <f>+P27/P9*100</f>
        <v>36.199095022624434</v>
      </c>
      <c r="Q36" s="11">
        <f>+Q27/Q9*100</f>
        <v>38</v>
      </c>
      <c r="R36" s="11">
        <f>+R27/R9*100</f>
        <v>38.721804511278194</v>
      </c>
      <c r="S36" s="11">
        <f>+S27/S9*100</f>
        <v>46.712802768166092</v>
      </c>
      <c r="T36" s="11">
        <f>+T27/T9*100</f>
        <v>37.387387387387392</v>
      </c>
      <c r="U36" s="11">
        <f>+U27/U9*100</f>
        <v>45.569620253164558</v>
      </c>
      <c r="V36" s="11">
        <f>+V27/V9*100</f>
        <v>47.391304347826086</v>
      </c>
      <c r="W36" s="11">
        <f>+W27/W9*100</f>
        <v>55.056179775280903</v>
      </c>
      <c r="X36" s="11">
        <f>+X27/X9*100</f>
        <v>49.285714285714292</v>
      </c>
      <c r="Y36" s="11">
        <f>+Y27/Y9*100</f>
        <v>50.294117647058826</v>
      </c>
      <c r="Z36" s="11">
        <f>+Z27/Z9*100</f>
        <v>53.726708074534159</v>
      </c>
      <c r="AA36" s="11">
        <f>+AA27/AA9*100</f>
        <v>55.76407506702413</v>
      </c>
      <c r="AC36" s="11">
        <f>+AC27/AC9*100</f>
        <v>54.153846153846153</v>
      </c>
      <c r="AD36" s="11">
        <f>+AD27/AD9*100</f>
        <v>48.726114649681527</v>
      </c>
      <c r="AE36" s="11">
        <f>+AE27/AE9*100</f>
        <v>48.543689320388353</v>
      </c>
      <c r="AF36" s="11">
        <f>+AF27/AF9*100</f>
        <v>50.793650793650791</v>
      </c>
      <c r="AG36" s="11">
        <f>+AG27/AG9*100</f>
        <v>53.503184713375795</v>
      </c>
      <c r="AH36" s="11">
        <f>+AH27/AH9*100</f>
        <v>50.598802395209589</v>
      </c>
      <c r="AI36" s="11">
        <f>+AI27/AI9*100</f>
        <v>51.344086021505376</v>
      </c>
      <c r="AJ36" s="11">
        <f>+AJ27/AJ9*100</f>
        <v>55.392156862745104</v>
      </c>
      <c r="AK36" s="11"/>
    </row>
    <row r="37" spans="1:38" ht="15" customHeight="1" x14ac:dyDescent="0.3">
      <c r="A37" s="8" t="s">
        <v>9</v>
      </c>
      <c r="B37" s="11">
        <f>+B28/B10*100</f>
        <v>23.991507430997878</v>
      </c>
      <c r="C37" s="11">
        <f>+C28/C10*100</f>
        <v>25.486381322957197</v>
      </c>
      <c r="D37" s="11">
        <f>+D28/D10*100</f>
        <v>25.158227848101266</v>
      </c>
      <c r="E37" s="11">
        <f>+E28/E10*100</f>
        <v>27.699530516431924</v>
      </c>
      <c r="F37" s="11">
        <f>+F28/F10*100</f>
        <v>28.947368421052634</v>
      </c>
      <c r="G37" s="11">
        <f>+G28/G10*100</f>
        <v>35.639097744360903</v>
      </c>
      <c r="H37" s="11">
        <f>+H28/H10*100</f>
        <v>37.867078825347761</v>
      </c>
      <c r="I37" s="11">
        <f>+I28/I10*100</f>
        <v>43.255131964809387</v>
      </c>
      <c r="J37" s="11">
        <f>+J28/J10*100</f>
        <v>37.925925925925924</v>
      </c>
      <c r="K37" s="11">
        <f>+K28/K10*100</f>
        <v>39.411764705882355</v>
      </c>
      <c r="L37" s="11">
        <f>+L28/L10*100</f>
        <v>41.766467065868262</v>
      </c>
      <c r="M37" s="11">
        <f>+M28/M10*100</f>
        <v>45.769764216366163</v>
      </c>
      <c r="N37" s="11">
        <f>+N28/N10*100</f>
        <v>42.23776223776224</v>
      </c>
      <c r="O37" s="11">
        <f>+O28/O10*100</f>
        <v>44.00494437577256</v>
      </c>
      <c r="P37" s="11">
        <f>+P28/P10*100</f>
        <v>48.96551724137931</v>
      </c>
      <c r="Q37" s="11">
        <f>+Q28/Q10*100</f>
        <v>50.803858520900327</v>
      </c>
      <c r="R37" s="11">
        <f>+R28/R10*100</f>
        <v>53.137254901960787</v>
      </c>
      <c r="S37" s="11">
        <f>+S28/S10*100</f>
        <v>52.186588921282798</v>
      </c>
      <c r="T37" s="11">
        <f>+T28/T10*100</f>
        <v>52.935420743639924</v>
      </c>
      <c r="U37" s="11">
        <f>+U28/U10*100</f>
        <v>52.885443583117997</v>
      </c>
      <c r="V37" s="11">
        <f>+V28/V10*100</f>
        <v>54.974704890387862</v>
      </c>
      <c r="W37" s="11">
        <f>+W28/W10*100</f>
        <v>56.809631301730626</v>
      </c>
      <c r="X37" s="11">
        <f>+X28/X10*100</f>
        <v>59.09412597310687</v>
      </c>
      <c r="Y37" s="11">
        <f>+Y28/Y10*100</f>
        <v>59.148369926813039</v>
      </c>
      <c r="Z37" s="11">
        <f>+Z28/Z10*100</f>
        <v>62.437185929648244</v>
      </c>
      <c r="AA37" s="11">
        <f>+AA28/AA10*100</f>
        <v>62.358546754020253</v>
      </c>
      <c r="AC37" s="11">
        <f>+AC28/AC10*100</f>
        <v>58.489461358313818</v>
      </c>
      <c r="AD37" s="11">
        <f>+AD28/AD10*100</f>
        <v>59.338747099767986</v>
      </c>
      <c r="AE37" s="11">
        <f>+AE28/AE10*100</f>
        <v>58.932584269662925</v>
      </c>
      <c r="AF37" s="11">
        <f>+AF28/AF10*100</f>
        <v>62.401055408970976</v>
      </c>
      <c r="AG37" s="11">
        <f>+AG28/AG10*100</f>
        <v>60.14091595369905</v>
      </c>
      <c r="AH37" s="11">
        <f>+AH28/AH10*100</f>
        <v>62.641315519013361</v>
      </c>
      <c r="AI37" s="11">
        <f>+AI28/AI10*100</f>
        <v>62.855787476280831</v>
      </c>
      <c r="AJ37" s="11">
        <f>+AJ28/AJ10*100</f>
        <v>64.097914777878515</v>
      </c>
      <c r="AK37" s="11"/>
    </row>
    <row r="38" spans="1:38" ht="15" customHeight="1" x14ac:dyDescent="0.3">
      <c r="A38" s="8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38" ht="15" customHeight="1" x14ac:dyDescent="0.3">
      <c r="A39" s="7" t="s">
        <v>125</v>
      </c>
      <c r="B39" s="6">
        <v>1991</v>
      </c>
      <c r="C39" s="6">
        <v>1992</v>
      </c>
      <c r="D39" s="6">
        <v>1993</v>
      </c>
      <c r="E39" s="6">
        <v>1994</v>
      </c>
      <c r="F39" s="6">
        <v>1995</v>
      </c>
      <c r="G39" s="6">
        <v>1996</v>
      </c>
      <c r="H39" s="6">
        <v>1997</v>
      </c>
      <c r="I39" s="6">
        <v>1998</v>
      </c>
      <c r="J39" s="6">
        <v>1999</v>
      </c>
      <c r="K39" s="6">
        <v>2000</v>
      </c>
      <c r="L39" s="6">
        <v>2001</v>
      </c>
      <c r="M39" s="6">
        <v>2002</v>
      </c>
      <c r="N39" s="6">
        <v>2003</v>
      </c>
      <c r="O39" s="6">
        <v>2004</v>
      </c>
      <c r="P39" s="6">
        <v>2005</v>
      </c>
      <c r="Q39" s="6">
        <v>2006</v>
      </c>
      <c r="R39" s="6">
        <v>2007</v>
      </c>
      <c r="S39" s="6">
        <v>2008</v>
      </c>
      <c r="T39" s="6">
        <v>2009</v>
      </c>
      <c r="U39" s="6">
        <v>2010</v>
      </c>
      <c r="V39" s="6">
        <v>2011</v>
      </c>
      <c r="W39" s="6">
        <v>2012</v>
      </c>
      <c r="X39" s="6">
        <v>2013</v>
      </c>
      <c r="Y39" s="6">
        <v>2014</v>
      </c>
      <c r="Z39" s="6">
        <v>2015</v>
      </c>
      <c r="AA39" s="6">
        <v>2016</v>
      </c>
      <c r="AC39" s="15" t="s">
        <v>115</v>
      </c>
      <c r="AD39" s="17">
        <v>2018</v>
      </c>
      <c r="AE39" s="17" t="s">
        <v>2</v>
      </c>
      <c r="AF39" s="17" t="s">
        <v>118</v>
      </c>
      <c r="AG39" s="17">
        <v>2021</v>
      </c>
      <c r="AH39" s="17" t="s">
        <v>119</v>
      </c>
      <c r="AI39" s="17">
        <v>2023</v>
      </c>
      <c r="AJ39" s="17" t="s">
        <v>116</v>
      </c>
      <c r="AK39" s="7"/>
    </row>
    <row r="40" spans="1:38" ht="15" customHeight="1" x14ac:dyDescent="0.3">
      <c r="A40" s="7" t="s">
        <v>3</v>
      </c>
      <c r="B40" s="12">
        <f>+SUM(B41:B46)</f>
        <v>100</v>
      </c>
      <c r="C40" s="12">
        <f t="shared" ref="C40:W40" si="0">+SUM(C41:C46)</f>
        <v>100.25087807325642</v>
      </c>
      <c r="D40" s="12">
        <f t="shared" si="0"/>
        <v>100</v>
      </c>
      <c r="E40" s="12">
        <f t="shared" si="0"/>
        <v>100.20894274968657</v>
      </c>
      <c r="F40" s="12">
        <f t="shared" si="0"/>
        <v>100</v>
      </c>
      <c r="G40" s="12">
        <f t="shared" si="0"/>
        <v>100</v>
      </c>
      <c r="H40" s="12">
        <f t="shared" si="0"/>
        <v>100</v>
      </c>
      <c r="I40" s="12">
        <f t="shared" si="0"/>
        <v>100.47904191616766</v>
      </c>
      <c r="J40" s="12">
        <f t="shared" si="0"/>
        <v>99.999999999999986</v>
      </c>
      <c r="K40" s="12">
        <f t="shared" si="0"/>
        <v>100</v>
      </c>
      <c r="L40" s="12">
        <f t="shared" si="0"/>
        <v>99.999999999999986</v>
      </c>
      <c r="M40" s="12">
        <f t="shared" si="0"/>
        <v>100</v>
      </c>
      <c r="N40" s="12">
        <f t="shared" si="0"/>
        <v>100</v>
      </c>
      <c r="O40" s="12">
        <f t="shared" si="0"/>
        <v>100</v>
      </c>
      <c r="P40" s="12">
        <f t="shared" si="0"/>
        <v>100</v>
      </c>
      <c r="Q40" s="12">
        <f t="shared" si="0"/>
        <v>100</v>
      </c>
      <c r="R40" s="12">
        <f t="shared" si="0"/>
        <v>100</v>
      </c>
      <c r="S40" s="12">
        <f t="shared" si="0"/>
        <v>100.00000000000001</v>
      </c>
      <c r="T40" s="12">
        <f t="shared" si="0"/>
        <v>100</v>
      </c>
      <c r="U40" s="12">
        <f t="shared" si="0"/>
        <v>99.999999999999986</v>
      </c>
      <c r="V40" s="12">
        <f t="shared" si="0"/>
        <v>100</v>
      </c>
      <c r="W40" s="12">
        <f t="shared" si="0"/>
        <v>100</v>
      </c>
      <c r="X40" s="12">
        <f t="shared" ref="X40:Y40" si="1">+SUM(X41:X46)</f>
        <v>100</v>
      </c>
      <c r="Y40" s="12">
        <f t="shared" si="1"/>
        <v>100</v>
      </c>
      <c r="Z40" s="12">
        <f t="shared" ref="Z40:AA40" si="2">+SUM(Z41:Z46)</f>
        <v>100</v>
      </c>
      <c r="AA40" s="12">
        <f t="shared" si="2"/>
        <v>99.999999999999986</v>
      </c>
      <c r="AC40" s="12">
        <f t="shared" ref="AC40:AD40" si="3">+SUM(AC41:AC46)</f>
        <v>99.957868127238243</v>
      </c>
      <c r="AD40" s="12">
        <f t="shared" si="3"/>
        <v>100</v>
      </c>
      <c r="AE40" s="12">
        <f t="shared" ref="AE40:AF40" si="4">+SUM(AE41:AE46)</f>
        <v>99.979822437449556</v>
      </c>
      <c r="AF40" s="12">
        <f t="shared" si="4"/>
        <v>99.887892376681606</v>
      </c>
      <c r="AG40" s="12">
        <f t="shared" ref="AG40:AI40" si="5">+SUM(AG41:AG46)</f>
        <v>100</v>
      </c>
      <c r="AH40" s="12">
        <f t="shared" si="5"/>
        <v>99.959863536022482</v>
      </c>
      <c r="AI40" s="12">
        <f t="shared" si="5"/>
        <v>100</v>
      </c>
      <c r="AJ40" s="12">
        <f>+SUM(AJ41:AJ46)</f>
        <v>99.946380697050941</v>
      </c>
      <c r="AK40" s="12"/>
    </row>
    <row r="41" spans="1:38" ht="15" customHeight="1" x14ac:dyDescent="0.3">
      <c r="A41" s="8" t="s">
        <v>4</v>
      </c>
      <c r="B41" s="11">
        <f>+B5/B$4*100</f>
        <v>9.2202318229715488</v>
      </c>
      <c r="C41" s="11">
        <f>+C5/C$4*100</f>
        <v>10.286001003512293</v>
      </c>
      <c r="D41" s="11">
        <f>+D5/D$4*100</f>
        <v>9.3430034129692832</v>
      </c>
      <c r="E41" s="11">
        <f>+E5/E$4*100</f>
        <v>9.3188466360217301</v>
      </c>
      <c r="F41" s="11">
        <f>+F5/F$4*100</f>
        <v>9.6579476861166995</v>
      </c>
      <c r="G41" s="11">
        <f>+G5/G$4*100</f>
        <v>9.6153846153846168</v>
      </c>
      <c r="H41" s="11">
        <f>+H5/H$4*100</f>
        <v>9.1643116673395237</v>
      </c>
      <c r="I41" s="11">
        <f>+I5/I$4*100</f>
        <v>10.139720558882235</v>
      </c>
      <c r="J41" s="11">
        <f>+J5/J$4*100</f>
        <v>9.3775262732417133</v>
      </c>
      <c r="K41" s="11">
        <f>+K5/K$4*100</f>
        <v>8.0306698950766755</v>
      </c>
      <c r="L41" s="11">
        <f>+L5/L$4*100</f>
        <v>8.5114806017418854</v>
      </c>
      <c r="M41" s="11">
        <f>+M5/M$4*100</f>
        <v>7.8462142016477054</v>
      </c>
      <c r="N41" s="11">
        <f>+N5/N$4*100</f>
        <v>8.1775700934579429</v>
      </c>
      <c r="O41" s="11">
        <f>+O5/O$4*100</f>
        <v>7.5018754688672171</v>
      </c>
      <c r="P41" s="11">
        <f>+P5/P$4*100</f>
        <v>7.2594650920458497</v>
      </c>
      <c r="Q41" s="11">
        <f>+Q5/Q$4*100</f>
        <v>7.6845973939191445</v>
      </c>
      <c r="R41" s="11">
        <f>+R5/R$4*100</f>
        <v>7.3734177215189876</v>
      </c>
      <c r="S41" s="11">
        <f>+S5/S$4*100</f>
        <v>7.3739887990043567</v>
      </c>
      <c r="T41" s="11">
        <f>+T5/T$4*100</f>
        <v>7.7855195395334755</v>
      </c>
      <c r="U41" s="11">
        <f>+U5/U$4*100</f>
        <v>7.574946466809422</v>
      </c>
      <c r="V41" s="11">
        <f>+V5/V$4*100</f>
        <v>7.3216689098250338</v>
      </c>
      <c r="W41" s="11">
        <f>+W5/W$4*100</f>
        <v>7.5495049504950495</v>
      </c>
      <c r="X41" s="11">
        <f>+X5/X$4*100</f>
        <v>7.1742652163850966</v>
      </c>
      <c r="Y41" s="11">
        <f>+Y5/Y$4*100</f>
        <v>7.1113074204947004</v>
      </c>
      <c r="Z41" s="11">
        <f>+Z5/Z$4*100</f>
        <v>6.9268711130173699</v>
      </c>
      <c r="AA41" s="11">
        <f>+AA5/AA$4*100</f>
        <v>6.6035836521038851</v>
      </c>
      <c r="AC41" s="11">
        <f>+AC5/AC$4*100</f>
        <v>7.8575942700653041</v>
      </c>
      <c r="AD41" s="11">
        <f>+AD5/AD$4*100</f>
        <v>7.5925538590253083</v>
      </c>
      <c r="AE41" s="11">
        <f>+AE5/AE$4*100</f>
        <v>6.8603712671509278</v>
      </c>
      <c r="AF41" s="11">
        <f>+AF5/AF$4*100</f>
        <v>7.8026905829596416</v>
      </c>
      <c r="AG41" s="11">
        <f>+AG5/AG$4*100</f>
        <v>6.7829086031806858</v>
      </c>
      <c r="AH41" s="11">
        <f>+AH5/AH$4*100</f>
        <v>7.0038129640778646</v>
      </c>
      <c r="AI41" s="11">
        <f>+AI5/AI$4*100</f>
        <v>6.3671875</v>
      </c>
      <c r="AJ41" s="11">
        <f>+AJ5/AJ$4*100</f>
        <v>5.4870420017873105</v>
      </c>
      <c r="AK41" s="11"/>
    </row>
    <row r="42" spans="1:38" ht="15" customHeight="1" x14ac:dyDescent="0.3">
      <c r="A42" s="8" t="s">
        <v>5</v>
      </c>
      <c r="B42" s="11">
        <f>+B6/B$4*100</f>
        <v>21.654373024236037</v>
      </c>
      <c r="C42" s="11">
        <f>+C6/C$4*100</f>
        <v>18.665328650275967</v>
      </c>
      <c r="D42" s="11">
        <f>+D6/D$4*100</f>
        <v>17.662116040955631</v>
      </c>
      <c r="E42" s="11">
        <f>+E6/E$4*100</f>
        <v>19.598829920601755</v>
      </c>
      <c r="F42" s="11">
        <f>+F6/F$4*100</f>
        <v>18.229376257545272</v>
      </c>
      <c r="G42" s="11">
        <f>+G6/G$4*100</f>
        <v>19.192307692307693</v>
      </c>
      <c r="H42" s="11">
        <f>+H6/H$4*100</f>
        <v>18.813080339119903</v>
      </c>
      <c r="I42" s="11">
        <f>+I6/I$4*100</f>
        <v>18.043912175648703</v>
      </c>
      <c r="J42" s="11">
        <f>+J6/J$4*100</f>
        <v>18.755052546483427</v>
      </c>
      <c r="K42" s="11">
        <f>+K6/K$4*100</f>
        <v>22.114608555286523</v>
      </c>
      <c r="L42" s="11">
        <f>+L6/L$4*100</f>
        <v>19.556611243072052</v>
      </c>
      <c r="M42" s="11">
        <f>+M6/M$4*100</f>
        <v>17.771675166732052</v>
      </c>
      <c r="N42" s="11">
        <f>+N6/N$4*100</f>
        <v>19.197819314641745</v>
      </c>
      <c r="O42" s="11">
        <f>+O6/O$4*100</f>
        <v>15.603900975243812</v>
      </c>
      <c r="P42" s="11">
        <f>+P6/P$4*100</f>
        <v>17.853421326849599</v>
      </c>
      <c r="Q42" s="11">
        <f>+Q6/Q$4*100</f>
        <v>18.910791847644504</v>
      </c>
      <c r="R42" s="11">
        <f>+R6/R$4*100</f>
        <v>18.702531645569621</v>
      </c>
      <c r="S42" s="11">
        <f>+S6/S$4*100</f>
        <v>18.886123210952086</v>
      </c>
      <c r="T42" s="11">
        <f>+T6/T$4*100</f>
        <v>20.478642835504392</v>
      </c>
      <c r="U42" s="11">
        <f>+U6/U$4*100</f>
        <v>19.271948608137045</v>
      </c>
      <c r="V42" s="11">
        <f>+V6/V$4*100</f>
        <v>19.084791386271871</v>
      </c>
      <c r="W42" s="11">
        <f>+W6/W$4*100</f>
        <v>19.900990099009903</v>
      </c>
      <c r="X42" s="11">
        <f>+X6/X$4*100</f>
        <v>20.087942605878268</v>
      </c>
      <c r="Y42" s="11">
        <f>+Y6/Y$4*100</f>
        <v>20.163427561837455</v>
      </c>
      <c r="Z42" s="11">
        <f>+Z6/Z$4*100</f>
        <v>20.759167917649581</v>
      </c>
      <c r="AA42" s="11">
        <f>+AA6/AA$4*100</f>
        <v>21.079122206563316</v>
      </c>
      <c r="AC42" s="11">
        <f>+AC6/AC$4*100</f>
        <v>19.570254897830207</v>
      </c>
      <c r="AD42" s="11">
        <f>+AD6/AD$4*100</f>
        <v>19.201003974064005</v>
      </c>
      <c r="AE42" s="11">
        <f>+AE6/AE$4*100</f>
        <v>17.009685230024214</v>
      </c>
      <c r="AF42" s="11">
        <f>+AF6/AF$4*100</f>
        <v>18.542600896860986</v>
      </c>
      <c r="AG42" s="11">
        <f>+AG6/AG$4*100</f>
        <v>17.991952481318261</v>
      </c>
      <c r="AH42" s="11">
        <f>+AH6/AH$4*100</f>
        <v>16.596427854706</v>
      </c>
      <c r="AI42" s="11">
        <f>+AI6/AI$4*100</f>
        <v>14.8046875</v>
      </c>
      <c r="AJ42" s="11">
        <f>+AJ6/AJ$4*100</f>
        <v>15.335120643431635</v>
      </c>
      <c r="AK42" s="11"/>
    </row>
    <row r="43" spans="1:38" ht="15" customHeight="1" x14ac:dyDescent="0.3">
      <c r="A43" s="8" t="s">
        <v>6</v>
      </c>
      <c r="B43" s="11">
        <f>+B7/B$4*100</f>
        <v>23.919915700737619</v>
      </c>
      <c r="C43" s="11">
        <f>+C7/C$4*100</f>
        <v>24.134470647265431</v>
      </c>
      <c r="D43" s="11">
        <f>+D7/D$4*100</f>
        <v>22.525597269624573</v>
      </c>
      <c r="E43" s="11">
        <f>+E7/E$4*100</f>
        <v>21.56289176765566</v>
      </c>
      <c r="F43" s="11">
        <f>+F7/F$4*100</f>
        <v>21.448692152917506</v>
      </c>
      <c r="G43" s="11">
        <f>+G7/G$4*100</f>
        <v>22.846153846153847</v>
      </c>
      <c r="H43" s="11">
        <f>+H7/H$4*100</f>
        <v>19.418651594670973</v>
      </c>
      <c r="I43" s="11">
        <f>+I7/I$4*100</f>
        <v>19.800399201596807</v>
      </c>
      <c r="J43" s="11">
        <f>+J7/J$4*100</f>
        <v>18.755052546483427</v>
      </c>
      <c r="K43" s="11">
        <f>+K7/K$4*100</f>
        <v>17.998385794995965</v>
      </c>
      <c r="L43" s="11">
        <f>+L7/L$4*100</f>
        <v>20.98178939034046</v>
      </c>
      <c r="M43" s="11">
        <f>+M7/M$4*100</f>
        <v>18.320910160847394</v>
      </c>
      <c r="N43" s="11">
        <f>+N7/N$4*100</f>
        <v>18.613707165109034</v>
      </c>
      <c r="O43" s="11">
        <f>+O7/O$4*100</f>
        <v>18.717179294823705</v>
      </c>
      <c r="P43" s="11">
        <f>+P7/P$4*100</f>
        <v>17.645015630427231</v>
      </c>
      <c r="Q43" s="11">
        <f>+Q7/Q$4*100</f>
        <v>16.004009355162044</v>
      </c>
      <c r="R43" s="11">
        <f>+R7/R$4*100</f>
        <v>15.854430379746837</v>
      </c>
      <c r="S43" s="11">
        <f>+S7/S$4*100</f>
        <v>15.214685749844431</v>
      </c>
      <c r="T43" s="11">
        <f>+T7/T$4*100</f>
        <v>15.843683732202363</v>
      </c>
      <c r="U43" s="11">
        <f>+U7/U$4*100</f>
        <v>16.755888650963595</v>
      </c>
      <c r="V43" s="11">
        <f>+V7/V$4*100</f>
        <v>16.123822341857334</v>
      </c>
      <c r="W43" s="11">
        <f>+W7/W$4*100</f>
        <v>15.470297029702969</v>
      </c>
      <c r="X43" s="11">
        <f>+X7/X$4*100</f>
        <v>14.857671835223327</v>
      </c>
      <c r="Y43" s="11">
        <f>+Y7/Y$4*100</f>
        <v>13.825088339222615</v>
      </c>
      <c r="Z43" s="11">
        <f>+Z7/Z$4*100</f>
        <v>13.660733433411968</v>
      </c>
      <c r="AA43" s="11">
        <f>+AA7/AA$4*100</f>
        <v>14.656734447352527</v>
      </c>
      <c r="AC43" s="11">
        <f>+AC7/AC$4*100</f>
        <v>18.432694333263115</v>
      </c>
      <c r="AD43" s="11">
        <f>+AD7/AD$4*100</f>
        <v>18.866345952729553</v>
      </c>
      <c r="AE43" s="11">
        <f>+AE7/AE$4*100</f>
        <v>20.419693301049232</v>
      </c>
      <c r="AF43" s="11">
        <f>+AF7/AF$4*100</f>
        <v>20.31390134529148</v>
      </c>
      <c r="AG43" s="11">
        <f>+AG7/AG$4*100</f>
        <v>19.33320559494156</v>
      </c>
      <c r="AH43" s="11">
        <f>+AH7/AH$4*100</f>
        <v>21.352598836042542</v>
      </c>
      <c r="AI43" s="11">
        <f>+AI7/AI$4*100</f>
        <v>21.38671875</v>
      </c>
      <c r="AJ43" s="11">
        <f>+AJ7/AJ$4*100</f>
        <v>23.378016085790883</v>
      </c>
      <c r="AK43" s="11"/>
    </row>
    <row r="44" spans="1:38" ht="15" customHeight="1" x14ac:dyDescent="0.3">
      <c r="A44" s="8" t="s">
        <v>7</v>
      </c>
      <c r="B44" s="11">
        <f>+B8/B$4*100</f>
        <v>15.121180189673341</v>
      </c>
      <c r="C44" s="11">
        <f>+C8/C$4*100</f>
        <v>15.052684395383844</v>
      </c>
      <c r="D44" s="11">
        <f>+D8/D$4*100</f>
        <v>16.723549488054605</v>
      </c>
      <c r="E44" s="11">
        <f>+E8/E$4*100</f>
        <v>15.587129126619306</v>
      </c>
      <c r="F44" s="11">
        <f>+F8/F$4*100</f>
        <v>16.458752515090545</v>
      </c>
      <c r="G44" s="11">
        <f>+G8/G$4*100</f>
        <v>15.423076923076923</v>
      </c>
      <c r="H44" s="11">
        <f>+H8/H$4*100</f>
        <v>18.167137666532096</v>
      </c>
      <c r="I44" s="11">
        <f>+I8/I$4*100</f>
        <v>17.445109780439122</v>
      </c>
      <c r="J44" s="11">
        <f>+J8/J$4*100</f>
        <v>16.976556184316895</v>
      </c>
      <c r="K44" s="11">
        <f>+K8/K$4*100</f>
        <v>15.980629539951574</v>
      </c>
      <c r="L44" s="11">
        <f>+L8/L$4*100</f>
        <v>15.439429928741092</v>
      </c>
      <c r="M44" s="11">
        <f>+M8/M$4*100</f>
        <v>17.418595527657903</v>
      </c>
      <c r="N44" s="11">
        <f>+N8/N$4*100</f>
        <v>17.640186915887853</v>
      </c>
      <c r="O44" s="11">
        <f>+O8/O$4*100</f>
        <v>18.117029257314329</v>
      </c>
      <c r="P44" s="11">
        <f>+P8/P$4*100</f>
        <v>19.346995484543246</v>
      </c>
      <c r="Q44" s="11">
        <f>+Q8/Q$4*100</f>
        <v>17.875041764116268</v>
      </c>
      <c r="R44" s="11">
        <f>+R8/R$4*100</f>
        <v>17.373417721518987</v>
      </c>
      <c r="S44" s="11">
        <f>+S8/S$4*100</f>
        <v>17.517112632233978</v>
      </c>
      <c r="T44" s="11">
        <f>+T8/T$4*100</f>
        <v>18.206604059375948</v>
      </c>
      <c r="U44" s="11">
        <f>+U8/U$4*100</f>
        <v>18.977516059957171</v>
      </c>
      <c r="V44" s="11">
        <f>+V8/V$4*100</f>
        <v>19.353970390309556</v>
      </c>
      <c r="W44" s="11">
        <f>+W8/W$4*100</f>
        <v>17.574257425742573</v>
      </c>
      <c r="X44" s="11">
        <f>+X8/X$4*100</f>
        <v>18.699375144642445</v>
      </c>
      <c r="Y44" s="11">
        <f>+Y8/Y$4*100</f>
        <v>18.197879858657242</v>
      </c>
      <c r="Z44" s="11">
        <f>+Z8/Z$4*100</f>
        <v>17.60669097147759</v>
      </c>
      <c r="AA44" s="11">
        <f>+AA8/AA$4*100</f>
        <v>16.347896114354739</v>
      </c>
      <c r="AC44" s="11">
        <f>+AC8/AC$4*100</f>
        <v>11.27027596376659</v>
      </c>
      <c r="AD44" s="11">
        <f>+AD8/AD$4*100</f>
        <v>11.71303074670571</v>
      </c>
      <c r="AE44" s="11">
        <f>+AE8/AE$4*100</f>
        <v>13.539144471347861</v>
      </c>
      <c r="AF44" s="11">
        <f>+AF8/AF$4*100</f>
        <v>12.174887892376681</v>
      </c>
      <c r="AG44" s="11">
        <f>+AG8/AG$4*100</f>
        <v>11.803027399885035</v>
      </c>
      <c r="AH44" s="11">
        <f>+AH8/AH$4*100</f>
        <v>9.2514549468191856</v>
      </c>
      <c r="AI44" s="11">
        <f>+AI8/AI$4*100</f>
        <v>9.00390625</v>
      </c>
      <c r="AJ44" s="11">
        <f>+AJ8/AJ$4*100</f>
        <v>9.025915996425379</v>
      </c>
      <c r="AK44" s="11"/>
    </row>
    <row r="45" spans="1:38" ht="15" customHeight="1" x14ac:dyDescent="0.3">
      <c r="A45" s="8" t="s">
        <v>8</v>
      </c>
      <c r="B45" s="11">
        <f>+B9/B$4*100</f>
        <v>5.2687038988408856</v>
      </c>
      <c r="C45" s="11">
        <f>+C9/C$4*100</f>
        <v>6.3221274460612138</v>
      </c>
      <c r="D45" s="11">
        <f>+D9/D$4*100</f>
        <v>6.7832764505119449</v>
      </c>
      <c r="E45" s="11">
        <f>+E9/E$4*100</f>
        <v>7.438361888842457</v>
      </c>
      <c r="F45" s="11">
        <f>+F9/F$4*100</f>
        <v>8.2092555331991939</v>
      </c>
      <c r="G45" s="11">
        <f>+G9/G$4*100</f>
        <v>7.3461538461538467</v>
      </c>
      <c r="H45" s="11">
        <f>+H9/H$4*100</f>
        <v>8.3165119095680264</v>
      </c>
      <c r="I45" s="11">
        <f>+I9/I$4*100</f>
        <v>7.8243512974051894</v>
      </c>
      <c r="J45" s="11">
        <f>+J9/J$4*100</f>
        <v>8.8520614389652383</v>
      </c>
      <c r="K45" s="11">
        <f>+K9/K$4*100</f>
        <v>8.4342211460855534</v>
      </c>
      <c r="L45" s="11">
        <f>+L9/L$4*100</f>
        <v>9.0657165479018218</v>
      </c>
      <c r="M45" s="11">
        <f>+M9/M$4*100</f>
        <v>10.35700274617497</v>
      </c>
      <c r="N45" s="11">
        <f>+N9/N$4*100</f>
        <v>8.5280373831775691</v>
      </c>
      <c r="O45" s="11">
        <f>+O9/O$4*100</f>
        <v>9.7149287321830453</v>
      </c>
      <c r="P45" s="11">
        <f>+P9/P$4*100</f>
        <v>7.6762764848905878</v>
      </c>
      <c r="Q45" s="11">
        <f>+Q9/Q$4*100</f>
        <v>8.3528232542599401</v>
      </c>
      <c r="R45" s="11">
        <f>+R9/R$4*100</f>
        <v>8.4177215189873422</v>
      </c>
      <c r="S45" s="11">
        <f>+S9/S$4*100</f>
        <v>8.991910392034848</v>
      </c>
      <c r="T45" s="11">
        <f>+T9/T$4*100</f>
        <v>6.7252347773401997</v>
      </c>
      <c r="U45" s="11">
        <f>+U9/U$4*100</f>
        <v>6.3436830835117766</v>
      </c>
      <c r="V45" s="11">
        <f>+V9/V$4*100</f>
        <v>6.1911170928667563</v>
      </c>
      <c r="W45" s="11">
        <f>+W9/W$4*100</f>
        <v>6.608910891089109</v>
      </c>
      <c r="X45" s="11">
        <f>+X9/X$4*100</f>
        <v>6.4799814857671834</v>
      </c>
      <c r="Y45" s="11">
        <f>+Y9/Y$4*100</f>
        <v>7.508833922261485</v>
      </c>
      <c r="Z45" s="11">
        <f>+Z9/Z$4*100</f>
        <v>6.9054256916148402</v>
      </c>
      <c r="AA45" s="11">
        <f>+AA9/AA$4*100</f>
        <v>7.5095631165693577</v>
      </c>
      <c r="AC45" s="11">
        <f>+AC9/AC$4*100</f>
        <v>6.8464293237834433</v>
      </c>
      <c r="AD45" s="11">
        <f>+AD9/AD$4*100</f>
        <v>6.5676636686885583</v>
      </c>
      <c r="AE45" s="11">
        <f>+AE9/AE$4*100</f>
        <v>6.2348668280871671</v>
      </c>
      <c r="AF45" s="11">
        <f>+AF9/AF$4*100</f>
        <v>7.0627802690582957</v>
      </c>
      <c r="AG45" s="11">
        <f>+AG9/AG$4*100</f>
        <v>6.0164782525388008</v>
      </c>
      <c r="AH45" s="11">
        <f>+AH9/AH$4*100</f>
        <v>6.7027894842464377</v>
      </c>
      <c r="AI45" s="11">
        <f>+AI9/AI$4*100</f>
        <v>7.2656250000000009</v>
      </c>
      <c r="AJ45" s="11">
        <f>+AJ9/AJ$4*100</f>
        <v>7.2922252010723856</v>
      </c>
      <c r="AK45" s="11"/>
      <c r="AL45" s="11"/>
    </row>
    <row r="46" spans="1:38" ht="15" customHeight="1" x14ac:dyDescent="0.3">
      <c r="A46" s="8" t="s">
        <v>9</v>
      </c>
      <c r="B46" s="11">
        <f>+B10/B$4*100</f>
        <v>24.81559536354057</v>
      </c>
      <c r="C46" s="11">
        <f>+C10/C$4*100</f>
        <v>25.790265930757649</v>
      </c>
      <c r="D46" s="11">
        <f>+D10/D$4*100</f>
        <v>26.962457337883961</v>
      </c>
      <c r="E46" s="11">
        <f>+E10/E$4*100</f>
        <v>26.702883409945677</v>
      </c>
      <c r="F46" s="11">
        <f>+F10/F$4*100</f>
        <v>25.995975855130787</v>
      </c>
      <c r="G46" s="11">
        <f>+G10/G$4*100</f>
        <v>25.576923076923073</v>
      </c>
      <c r="H46" s="11">
        <f>+H10/H$4*100</f>
        <v>26.120306822769479</v>
      </c>
      <c r="I46" s="11">
        <f>+I10/I$4*100</f>
        <v>27.225548902195605</v>
      </c>
      <c r="J46" s="11">
        <f>+J10/J$4*100</f>
        <v>27.283751010509295</v>
      </c>
      <c r="K46" s="11">
        <f>+K10/K$4*100</f>
        <v>27.441485068603711</v>
      </c>
      <c r="L46" s="11">
        <f>+L10/L$4*100</f>
        <v>26.444972288202688</v>
      </c>
      <c r="M46" s="11">
        <f>+M10/M$4*100</f>
        <v>28.285602196939973</v>
      </c>
      <c r="N46" s="11">
        <f>+N10/N$4*100</f>
        <v>27.842679127725855</v>
      </c>
      <c r="O46" s="11">
        <f>+O10/O$4*100</f>
        <v>30.34508627156789</v>
      </c>
      <c r="P46" s="11">
        <f>+P10/P$4*100</f>
        <v>30.218825981243487</v>
      </c>
      <c r="Q46" s="11">
        <f>+Q10/Q$4*100</f>
        <v>31.172736384898098</v>
      </c>
      <c r="R46" s="11">
        <f>+R10/R$4*100</f>
        <v>32.278481012658226</v>
      </c>
      <c r="S46" s="11">
        <f>+S10/S$4*100</f>
        <v>32.016179215930308</v>
      </c>
      <c r="T46" s="11">
        <f>+T10/T$4*100</f>
        <v>30.960315056043626</v>
      </c>
      <c r="U46" s="11">
        <f>+U10/U$4*100</f>
        <v>31.076017130620986</v>
      </c>
      <c r="V46" s="11">
        <f>+V10/V$4*100</f>
        <v>31.92462987886945</v>
      </c>
      <c r="W46" s="11">
        <f>+W10/W$4*100</f>
        <v>32.896039603960396</v>
      </c>
      <c r="X46" s="11">
        <f>+X10/X$4*100</f>
        <v>32.700763712103679</v>
      </c>
      <c r="Y46" s="11">
        <f>+Y10/Y$4*100</f>
        <v>33.193462897526501</v>
      </c>
      <c r="Z46" s="11">
        <f>+Z10/Z$4*100</f>
        <v>34.141110872828648</v>
      </c>
      <c r="AA46" s="11">
        <f>+AA10/AA$4*100</f>
        <v>33.803100463056168</v>
      </c>
      <c r="AC46" s="11">
        <f>+AC10/AC$4*100</f>
        <v>35.980619338529593</v>
      </c>
      <c r="AD46" s="11">
        <f>+AD10/AD$4*100</f>
        <v>36.059401798786865</v>
      </c>
      <c r="AE46" s="11">
        <f>+AE10/AE$4*100</f>
        <v>35.916061339790147</v>
      </c>
      <c r="AF46" s="11">
        <f>+AF10/AF$4*100</f>
        <v>33.99103139013453</v>
      </c>
      <c r="AG46" s="11">
        <f>+AG10/AG$4*100</f>
        <v>38.072427668135653</v>
      </c>
      <c r="AH46" s="11">
        <f>+AH10/AH$4*100</f>
        <v>39.052779450130444</v>
      </c>
      <c r="AI46" s="11">
        <f>+AI10/AI$4*100</f>
        <v>41.171875</v>
      </c>
      <c r="AJ46" s="11">
        <f>+AJ10/AJ$4*100</f>
        <v>39.428060768543347</v>
      </c>
      <c r="AK46" s="11"/>
    </row>
    <row r="47" spans="1:38" ht="15" customHeight="1" x14ac:dyDescent="0.3">
      <c r="A47" s="8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9"/>
    </row>
    <row r="48" spans="1:38" ht="15" customHeight="1" x14ac:dyDescent="0.3">
      <c r="A48" s="6" t="s">
        <v>124</v>
      </c>
      <c r="B48" s="6">
        <v>1991</v>
      </c>
      <c r="C48" s="6">
        <v>1992</v>
      </c>
      <c r="D48" s="6">
        <v>1993</v>
      </c>
      <c r="E48" s="6">
        <v>1994</v>
      </c>
      <c r="F48" s="6">
        <v>1995</v>
      </c>
      <c r="G48" s="6">
        <v>1996</v>
      </c>
      <c r="H48" s="6">
        <v>1997</v>
      </c>
      <c r="I48" s="6">
        <v>1998</v>
      </c>
      <c r="J48" s="6">
        <v>1999</v>
      </c>
      <c r="K48" s="6">
        <v>2000</v>
      </c>
      <c r="L48" s="6">
        <v>2001</v>
      </c>
      <c r="M48" s="6">
        <v>2002</v>
      </c>
      <c r="N48" s="6">
        <v>2003</v>
      </c>
      <c r="O48" s="6">
        <v>2004</v>
      </c>
      <c r="P48" s="6">
        <v>2005</v>
      </c>
      <c r="Q48" s="6">
        <v>2006</v>
      </c>
      <c r="R48" s="6">
        <v>2007</v>
      </c>
      <c r="S48" s="6">
        <v>2008</v>
      </c>
      <c r="T48" s="6">
        <v>2009</v>
      </c>
      <c r="U48" s="6">
        <v>2010</v>
      </c>
      <c r="V48" s="6">
        <v>2011</v>
      </c>
      <c r="W48" s="6">
        <v>2012</v>
      </c>
      <c r="X48" s="6">
        <v>2013</v>
      </c>
      <c r="Y48" s="6">
        <v>2014</v>
      </c>
      <c r="Z48" s="6">
        <v>2015</v>
      </c>
      <c r="AA48" s="6">
        <v>2016</v>
      </c>
      <c r="AC48" s="15" t="s">
        <v>115</v>
      </c>
      <c r="AD48" s="17">
        <v>2018</v>
      </c>
      <c r="AE48" s="17" t="s">
        <v>2</v>
      </c>
      <c r="AF48" s="17" t="s">
        <v>118</v>
      </c>
      <c r="AG48" s="17">
        <v>2021</v>
      </c>
      <c r="AH48" s="17" t="s">
        <v>119</v>
      </c>
      <c r="AI48" s="17">
        <v>2023</v>
      </c>
      <c r="AJ48" s="17" t="s">
        <v>116</v>
      </c>
      <c r="AK48" s="7"/>
    </row>
    <row r="49" spans="1:37" ht="15" customHeight="1" x14ac:dyDescent="0.3">
      <c r="A49" s="7" t="s">
        <v>3</v>
      </c>
      <c r="B49" s="10">
        <f>SUM(B50:B53)</f>
        <v>99.999999999999986</v>
      </c>
      <c r="C49" s="10">
        <f t="shared" ref="C49:AK49" si="6">SUM(C50:C53)</f>
        <v>100.25087807325639</v>
      </c>
      <c r="D49" s="10">
        <f t="shared" si="6"/>
        <v>100</v>
      </c>
      <c r="E49" s="10">
        <f t="shared" si="6"/>
        <v>100.2089427496866</v>
      </c>
      <c r="F49" s="10">
        <f t="shared" si="6"/>
        <v>100</v>
      </c>
      <c r="G49" s="10">
        <f t="shared" si="6"/>
        <v>100</v>
      </c>
      <c r="H49" s="10">
        <f t="shared" si="6"/>
        <v>100</v>
      </c>
      <c r="I49" s="10">
        <f t="shared" si="6"/>
        <v>100.47904191616766</v>
      </c>
      <c r="J49" s="10">
        <f t="shared" si="6"/>
        <v>99.999999999999986</v>
      </c>
      <c r="K49" s="10">
        <f t="shared" si="6"/>
        <v>100.00000000000001</v>
      </c>
      <c r="L49" s="10">
        <f t="shared" si="6"/>
        <v>100</v>
      </c>
      <c r="M49" s="10">
        <f t="shared" si="6"/>
        <v>100</v>
      </c>
      <c r="N49" s="10">
        <f t="shared" si="6"/>
        <v>100</v>
      </c>
      <c r="O49" s="10">
        <f t="shared" si="6"/>
        <v>100.00000000000001</v>
      </c>
      <c r="P49" s="10">
        <f t="shared" si="6"/>
        <v>100</v>
      </c>
      <c r="Q49" s="10">
        <f t="shared" si="6"/>
        <v>100</v>
      </c>
      <c r="R49" s="10">
        <f t="shared" si="6"/>
        <v>100</v>
      </c>
      <c r="S49" s="10">
        <f t="shared" si="6"/>
        <v>100.00000000000001</v>
      </c>
      <c r="T49" s="10">
        <f t="shared" si="6"/>
        <v>100</v>
      </c>
      <c r="U49" s="10">
        <f t="shared" si="6"/>
        <v>100</v>
      </c>
      <c r="V49" s="10">
        <f t="shared" si="6"/>
        <v>100</v>
      </c>
      <c r="W49" s="10">
        <f t="shared" si="6"/>
        <v>100</v>
      </c>
      <c r="X49" s="10">
        <f t="shared" si="6"/>
        <v>100</v>
      </c>
      <c r="Y49" s="10">
        <f t="shared" si="6"/>
        <v>100</v>
      </c>
      <c r="Z49" s="10">
        <f t="shared" si="6"/>
        <v>100</v>
      </c>
      <c r="AA49" s="10">
        <f t="shared" si="6"/>
        <v>100</v>
      </c>
      <c r="AC49" s="10">
        <f t="shared" si="6"/>
        <v>99.957868127238257</v>
      </c>
      <c r="AD49" s="10">
        <f t="shared" si="6"/>
        <v>100</v>
      </c>
      <c r="AE49" s="10">
        <f t="shared" si="6"/>
        <v>99.979822437449542</v>
      </c>
      <c r="AF49" s="10">
        <f t="shared" si="6"/>
        <v>99.887892376681606</v>
      </c>
      <c r="AG49" s="10">
        <f t="shared" si="6"/>
        <v>100</v>
      </c>
      <c r="AH49" s="10">
        <f t="shared" si="6"/>
        <v>99.959863536022482</v>
      </c>
      <c r="AI49" s="10">
        <f t="shared" si="6"/>
        <v>100</v>
      </c>
      <c r="AJ49" s="10">
        <f t="shared" si="6"/>
        <v>99.946380697050927</v>
      </c>
      <c r="AK49" s="10"/>
    </row>
    <row r="50" spans="1:37" ht="15" customHeight="1" x14ac:dyDescent="0.3">
      <c r="A50" s="8" t="s">
        <v>10</v>
      </c>
      <c r="B50" s="11">
        <f>+B41</f>
        <v>9.2202318229715488</v>
      </c>
      <c r="C50" s="11">
        <f>+C41</f>
        <v>10.286001003512293</v>
      </c>
      <c r="D50" s="11">
        <f>+D41</f>
        <v>9.3430034129692832</v>
      </c>
      <c r="E50" s="11">
        <f>+E41</f>
        <v>9.3188466360217301</v>
      </c>
      <c r="F50" s="11">
        <f>+F41</f>
        <v>9.6579476861166995</v>
      </c>
      <c r="G50" s="11">
        <f>+G41</f>
        <v>9.6153846153846168</v>
      </c>
      <c r="H50" s="11">
        <f>+H41</f>
        <v>9.1643116673395237</v>
      </c>
      <c r="I50" s="11">
        <f>+I41</f>
        <v>10.139720558882235</v>
      </c>
      <c r="J50" s="11">
        <f>+J41</f>
        <v>9.3775262732417133</v>
      </c>
      <c r="K50" s="11">
        <f>+K41</f>
        <v>8.0306698950766755</v>
      </c>
      <c r="L50" s="11">
        <f>+L41</f>
        <v>8.5114806017418854</v>
      </c>
      <c r="M50" s="11">
        <f>+M41</f>
        <v>7.8462142016477054</v>
      </c>
      <c r="N50" s="11">
        <f>+N41</f>
        <v>8.1775700934579429</v>
      </c>
      <c r="O50" s="11">
        <f>+O41</f>
        <v>7.5018754688672171</v>
      </c>
      <c r="P50" s="11">
        <f>+P41</f>
        <v>7.2594650920458497</v>
      </c>
      <c r="Q50" s="11">
        <f>+Q41</f>
        <v>7.6845973939191445</v>
      </c>
      <c r="R50" s="11">
        <f>+R41</f>
        <v>7.3734177215189876</v>
      </c>
      <c r="S50" s="11">
        <f>+S41</f>
        <v>7.3739887990043567</v>
      </c>
      <c r="T50" s="11">
        <f>+T41</f>
        <v>7.7855195395334755</v>
      </c>
      <c r="U50" s="11">
        <f>+U41</f>
        <v>7.574946466809422</v>
      </c>
      <c r="V50" s="11">
        <f>+V41</f>
        <v>7.3216689098250338</v>
      </c>
      <c r="W50" s="11">
        <f>+W41</f>
        <v>7.5495049504950495</v>
      </c>
      <c r="X50" s="11">
        <f>+X41</f>
        <v>7.1742652163850966</v>
      </c>
      <c r="Y50" s="11">
        <f>+Y41</f>
        <v>7.1113074204947004</v>
      </c>
      <c r="Z50" s="11">
        <f>+Z41</f>
        <v>6.9268711130173699</v>
      </c>
      <c r="AA50" s="11">
        <f>+AA41</f>
        <v>6.6035836521038851</v>
      </c>
      <c r="AC50" s="11">
        <f>+AC41</f>
        <v>7.8575942700653041</v>
      </c>
      <c r="AD50" s="11">
        <f>+AD41</f>
        <v>7.5925538590253083</v>
      </c>
      <c r="AE50" s="11">
        <f>+AE41</f>
        <v>6.8603712671509278</v>
      </c>
      <c r="AF50" s="11">
        <f>+AF41</f>
        <v>7.8026905829596416</v>
      </c>
      <c r="AG50" s="11">
        <f>+AG41</f>
        <v>6.7829086031806858</v>
      </c>
      <c r="AH50" s="11">
        <f>+AH41</f>
        <v>7.0038129640778646</v>
      </c>
      <c r="AI50" s="11">
        <f>+AI41</f>
        <v>6.3671875</v>
      </c>
      <c r="AJ50" s="11">
        <f>+AJ41</f>
        <v>5.4870420017873105</v>
      </c>
      <c r="AK50" s="11"/>
    </row>
    <row r="51" spans="1:37" ht="15" customHeight="1" x14ac:dyDescent="0.3">
      <c r="A51" s="8" t="s">
        <v>11</v>
      </c>
      <c r="B51" s="11">
        <f>+B43+B44+B45</f>
        <v>44.309799789251841</v>
      </c>
      <c r="C51" s="11">
        <f>+C43+C44+C45</f>
        <v>45.50928248871049</v>
      </c>
      <c r="D51" s="11">
        <f>+D43+D44+D45</f>
        <v>46.032423208191119</v>
      </c>
      <c r="E51" s="11">
        <f>+E43+E44+E45</f>
        <v>44.588382783117424</v>
      </c>
      <c r="F51" s="11">
        <f>+F43+F44+F45</f>
        <v>46.116700201207252</v>
      </c>
      <c r="G51" s="11">
        <f>+G43+G44+G45</f>
        <v>45.61538461538462</v>
      </c>
      <c r="H51" s="11">
        <f>+H43+H44+H45</f>
        <v>45.902301170771096</v>
      </c>
      <c r="I51" s="11">
        <f>+I43+I44+I45</f>
        <v>45.069860279441116</v>
      </c>
      <c r="J51" s="11">
        <f>+J43+J44+J45</f>
        <v>44.583670169765554</v>
      </c>
      <c r="K51" s="11">
        <f>+K43+K44+K45</f>
        <v>42.413236481033096</v>
      </c>
      <c r="L51" s="11">
        <f>+L43+L44+L45</f>
        <v>45.486935866983373</v>
      </c>
      <c r="M51" s="11">
        <f>+M43+M44+M45</f>
        <v>46.096508434680267</v>
      </c>
      <c r="N51" s="11">
        <f>+N43+N44+N45</f>
        <v>44.781931464174455</v>
      </c>
      <c r="O51" s="11">
        <f>+O43+O44+O45</f>
        <v>46.549137284321084</v>
      </c>
      <c r="P51" s="11">
        <f>+P43+P44+P45</f>
        <v>44.668287599861067</v>
      </c>
      <c r="Q51" s="11">
        <f>+Q43+Q44+Q45</f>
        <v>42.231874373538254</v>
      </c>
      <c r="R51" s="11">
        <f>+R43+R44+R45</f>
        <v>41.645569620253163</v>
      </c>
      <c r="S51" s="11">
        <f>+S43+S44+S45</f>
        <v>41.723708774113256</v>
      </c>
      <c r="T51" s="11">
        <f>+T43+T44+T45</f>
        <v>40.775522568918511</v>
      </c>
      <c r="U51" s="11">
        <f>+U43+U44+U45</f>
        <v>42.077087794432543</v>
      </c>
      <c r="V51" s="11">
        <f>+V43+V44+V45</f>
        <v>41.668909825033644</v>
      </c>
      <c r="W51" s="11">
        <f>+W43+W44+W45</f>
        <v>39.653465346534652</v>
      </c>
      <c r="X51" s="11">
        <f>+X43+X44+X45</f>
        <v>40.037028465632957</v>
      </c>
      <c r="Y51" s="11">
        <f>+Y43+Y44+Y45</f>
        <v>39.531802120141343</v>
      </c>
      <c r="Z51" s="11">
        <f>+Z43+Z44+Z45</f>
        <v>38.172850096504398</v>
      </c>
      <c r="AA51" s="11">
        <f>+AA43+AA44+AA45</f>
        <v>38.514193678276627</v>
      </c>
      <c r="AC51" s="11">
        <f>+AC43+AC44+AC45</f>
        <v>36.549399620813148</v>
      </c>
      <c r="AD51" s="11">
        <f>+AD43+AD44+AD45</f>
        <v>37.147040368123825</v>
      </c>
      <c r="AE51" s="11">
        <f>+AE43+AE44+AE45</f>
        <v>40.193704600484253</v>
      </c>
      <c r="AF51" s="11">
        <f>+AF43+AF44+AF45</f>
        <v>39.551569506726452</v>
      </c>
      <c r="AG51" s="11">
        <f>+AG43+AG44+AG45</f>
        <v>37.152711247365396</v>
      </c>
      <c r="AH51" s="11">
        <f>+AH43+AH44+AH45</f>
        <v>37.306843267108164</v>
      </c>
      <c r="AI51" s="11">
        <f>+AI43+AI44+AI45</f>
        <v>37.65625</v>
      </c>
      <c r="AJ51" s="11">
        <f>+AJ43+AJ44+AJ45</f>
        <v>39.696157283288642</v>
      </c>
      <c r="AK51" s="11"/>
    </row>
    <row r="52" spans="1:37" ht="15" customHeight="1" x14ac:dyDescent="0.3">
      <c r="A52" s="8" t="s">
        <v>12</v>
      </c>
      <c r="B52" s="11">
        <f>+B42</f>
        <v>21.654373024236037</v>
      </c>
      <c r="C52" s="11">
        <f>+C42</f>
        <v>18.665328650275967</v>
      </c>
      <c r="D52" s="11">
        <f>+D42</f>
        <v>17.662116040955631</v>
      </c>
      <c r="E52" s="11">
        <f>+E42</f>
        <v>19.598829920601755</v>
      </c>
      <c r="F52" s="11">
        <f>+F42</f>
        <v>18.229376257545272</v>
      </c>
      <c r="G52" s="11">
        <f>+G42</f>
        <v>19.192307692307693</v>
      </c>
      <c r="H52" s="11">
        <f>+H42</f>
        <v>18.813080339119903</v>
      </c>
      <c r="I52" s="11">
        <f>+I42</f>
        <v>18.043912175648703</v>
      </c>
      <c r="J52" s="11">
        <f>+J42</f>
        <v>18.755052546483427</v>
      </c>
      <c r="K52" s="11">
        <f>+K42</f>
        <v>22.114608555286523</v>
      </c>
      <c r="L52" s="11">
        <f>+L42</f>
        <v>19.556611243072052</v>
      </c>
      <c r="M52" s="11">
        <f>+M42</f>
        <v>17.771675166732052</v>
      </c>
      <c r="N52" s="11">
        <f>+N42</f>
        <v>19.197819314641745</v>
      </c>
      <c r="O52" s="11">
        <f>+O42</f>
        <v>15.603900975243812</v>
      </c>
      <c r="P52" s="11">
        <f>+P42</f>
        <v>17.853421326849599</v>
      </c>
      <c r="Q52" s="11">
        <f>+Q42</f>
        <v>18.910791847644504</v>
      </c>
      <c r="R52" s="11">
        <f>+R42</f>
        <v>18.702531645569621</v>
      </c>
      <c r="S52" s="11">
        <f>+S42</f>
        <v>18.886123210952086</v>
      </c>
      <c r="T52" s="11">
        <f>+T42</f>
        <v>20.478642835504392</v>
      </c>
      <c r="U52" s="11">
        <f>+U42</f>
        <v>19.271948608137045</v>
      </c>
      <c r="V52" s="11">
        <f>+V42</f>
        <v>19.084791386271871</v>
      </c>
      <c r="W52" s="11">
        <f>+W42</f>
        <v>19.900990099009903</v>
      </c>
      <c r="X52" s="11">
        <f>+X42</f>
        <v>20.087942605878268</v>
      </c>
      <c r="Y52" s="11">
        <f>+Y42</f>
        <v>20.163427561837455</v>
      </c>
      <c r="Z52" s="11">
        <f>+Z42</f>
        <v>20.759167917649581</v>
      </c>
      <c r="AA52" s="11">
        <f>+AA42</f>
        <v>21.079122206563316</v>
      </c>
      <c r="AC52" s="11">
        <f>+AC42</f>
        <v>19.570254897830207</v>
      </c>
      <c r="AD52" s="11">
        <f>+AD42</f>
        <v>19.201003974064005</v>
      </c>
      <c r="AE52" s="11">
        <f>+AE42</f>
        <v>17.009685230024214</v>
      </c>
      <c r="AF52" s="11">
        <f>+AF42</f>
        <v>18.542600896860986</v>
      </c>
      <c r="AG52" s="11">
        <f>+AG42</f>
        <v>17.991952481318261</v>
      </c>
      <c r="AH52" s="11">
        <f>+AH42</f>
        <v>16.596427854706</v>
      </c>
      <c r="AI52" s="11">
        <f>+AI42</f>
        <v>14.8046875</v>
      </c>
      <c r="AJ52" s="11">
        <f>+AJ42</f>
        <v>15.335120643431635</v>
      </c>
      <c r="AK52" s="11"/>
    </row>
    <row r="53" spans="1:37" ht="15" customHeight="1" x14ac:dyDescent="0.3">
      <c r="A53" s="8" t="s">
        <v>13</v>
      </c>
      <c r="B53" s="11">
        <f>+B46</f>
        <v>24.81559536354057</v>
      </c>
      <c r="C53" s="11">
        <f>+C46</f>
        <v>25.790265930757649</v>
      </c>
      <c r="D53" s="11">
        <f>+D46</f>
        <v>26.962457337883961</v>
      </c>
      <c r="E53" s="11">
        <f>+E46</f>
        <v>26.702883409945677</v>
      </c>
      <c r="F53" s="11">
        <f>+F46</f>
        <v>25.995975855130787</v>
      </c>
      <c r="G53" s="11">
        <f>+G46</f>
        <v>25.576923076923073</v>
      </c>
      <c r="H53" s="11">
        <f>+H46</f>
        <v>26.120306822769479</v>
      </c>
      <c r="I53" s="11">
        <f>+I46</f>
        <v>27.225548902195605</v>
      </c>
      <c r="J53" s="11">
        <f>+J46</f>
        <v>27.283751010509295</v>
      </c>
      <c r="K53" s="11">
        <f>+K46</f>
        <v>27.441485068603711</v>
      </c>
      <c r="L53" s="11">
        <f>+L46</f>
        <v>26.444972288202688</v>
      </c>
      <c r="M53" s="11">
        <f>+M46</f>
        <v>28.285602196939973</v>
      </c>
      <c r="N53" s="11">
        <f>+N46</f>
        <v>27.842679127725855</v>
      </c>
      <c r="O53" s="11">
        <f>+O46</f>
        <v>30.34508627156789</v>
      </c>
      <c r="P53" s="11">
        <f>+P46</f>
        <v>30.218825981243487</v>
      </c>
      <c r="Q53" s="11">
        <f>+Q46</f>
        <v>31.172736384898098</v>
      </c>
      <c r="R53" s="11">
        <f>+R46</f>
        <v>32.278481012658226</v>
      </c>
      <c r="S53" s="11">
        <f>+S46</f>
        <v>32.016179215930308</v>
      </c>
      <c r="T53" s="11">
        <f>+T46</f>
        <v>30.960315056043626</v>
      </c>
      <c r="U53" s="11">
        <f>+U46</f>
        <v>31.076017130620986</v>
      </c>
      <c r="V53" s="11">
        <f>+V46</f>
        <v>31.92462987886945</v>
      </c>
      <c r="W53" s="11">
        <f>+W46</f>
        <v>32.896039603960396</v>
      </c>
      <c r="X53" s="11">
        <f>+X46</f>
        <v>32.700763712103679</v>
      </c>
      <c r="Y53" s="11">
        <f>+Y46</f>
        <v>33.193462897526501</v>
      </c>
      <c r="Z53" s="11">
        <f>+Z46</f>
        <v>34.141110872828648</v>
      </c>
      <c r="AA53" s="11">
        <f>+AA46</f>
        <v>33.803100463056168</v>
      </c>
      <c r="AC53" s="11">
        <f>+AC46</f>
        <v>35.980619338529593</v>
      </c>
      <c r="AD53" s="11">
        <f>+AD46</f>
        <v>36.059401798786865</v>
      </c>
      <c r="AE53" s="11">
        <f>+AE46</f>
        <v>35.916061339790147</v>
      </c>
      <c r="AF53" s="11">
        <f>+AF46</f>
        <v>33.99103139013453</v>
      </c>
      <c r="AG53" s="11">
        <f>+AG46</f>
        <v>38.072427668135653</v>
      </c>
      <c r="AH53" s="11">
        <f>+AH46</f>
        <v>39.052779450130444</v>
      </c>
      <c r="AI53" s="11">
        <f>+AI46</f>
        <v>41.171875</v>
      </c>
      <c r="AJ53" s="11">
        <f>+AJ46</f>
        <v>39.428060768543347</v>
      </c>
      <c r="AK53" s="11"/>
    </row>
    <row r="55" spans="1:37" ht="15" customHeight="1" x14ac:dyDescent="0.3">
      <c r="A55" s="6" t="s">
        <v>126</v>
      </c>
      <c r="B55" s="6">
        <v>1991</v>
      </c>
      <c r="C55" s="6">
        <v>1992</v>
      </c>
      <c r="D55" s="6">
        <v>1993</v>
      </c>
      <c r="E55" s="6">
        <v>1994</v>
      </c>
      <c r="F55" s="6">
        <v>1995</v>
      </c>
      <c r="G55" s="6">
        <v>1996</v>
      </c>
      <c r="H55" s="6">
        <v>1997</v>
      </c>
      <c r="I55" s="6">
        <v>1998</v>
      </c>
      <c r="J55" s="6">
        <v>1999</v>
      </c>
      <c r="K55" s="6">
        <v>2000</v>
      </c>
      <c r="L55" s="6">
        <v>2001</v>
      </c>
      <c r="M55" s="6">
        <v>2002</v>
      </c>
      <c r="N55" s="6">
        <v>2003</v>
      </c>
      <c r="O55" s="6">
        <v>2004</v>
      </c>
      <c r="P55" s="6">
        <v>2005</v>
      </c>
      <c r="Q55" s="6">
        <v>2006</v>
      </c>
      <c r="R55" s="6">
        <v>2007</v>
      </c>
      <c r="S55" s="6">
        <v>2008</v>
      </c>
      <c r="T55" s="6">
        <v>2009</v>
      </c>
      <c r="U55" s="6">
        <v>2010</v>
      </c>
      <c r="V55" s="6">
        <v>2011</v>
      </c>
      <c r="W55" s="6">
        <v>2012</v>
      </c>
      <c r="X55" s="6">
        <v>2013</v>
      </c>
      <c r="Y55" s="6">
        <v>2014</v>
      </c>
      <c r="Z55" s="6">
        <v>2015</v>
      </c>
      <c r="AA55" s="6">
        <v>2016</v>
      </c>
      <c r="AC55" s="15" t="s">
        <v>1</v>
      </c>
      <c r="AD55" s="17">
        <v>2018</v>
      </c>
      <c r="AE55" s="17" t="s">
        <v>2</v>
      </c>
      <c r="AF55" s="17" t="s">
        <v>118</v>
      </c>
      <c r="AG55" s="17">
        <v>2021</v>
      </c>
      <c r="AH55" s="17" t="s">
        <v>119</v>
      </c>
      <c r="AI55" s="17">
        <v>2023</v>
      </c>
      <c r="AJ55" s="17" t="s">
        <v>116</v>
      </c>
      <c r="AK55" s="7"/>
    </row>
    <row r="56" spans="1:37" ht="15" customHeight="1" x14ac:dyDescent="0.3">
      <c r="A56" s="6" t="s">
        <v>3</v>
      </c>
      <c r="B56" s="10">
        <f>B31</f>
        <v>17.860906217070603</v>
      </c>
      <c r="C56" s="10">
        <f>C31</f>
        <v>19.919719016557952</v>
      </c>
      <c r="D56" s="10">
        <f>D31</f>
        <v>19.752559726962456</v>
      </c>
      <c r="E56" s="10">
        <f>E31</f>
        <v>23.234433765148349</v>
      </c>
      <c r="F56" s="10">
        <f>F31</f>
        <v>23.822937625754527</v>
      </c>
      <c r="G56" s="10">
        <f>G31</f>
        <v>27.500000000000004</v>
      </c>
      <c r="H56" s="10">
        <f>H31</f>
        <v>27.533306419055307</v>
      </c>
      <c r="I56" s="10">
        <f>I31</f>
        <v>28.982035928143713</v>
      </c>
      <c r="J56" s="10">
        <f>J31</f>
        <v>30.072756669361354</v>
      </c>
      <c r="K56" s="10">
        <f>K31</f>
        <v>32.485875706214692</v>
      </c>
      <c r="L56" s="10">
        <f>L31</f>
        <v>31.551860649247821</v>
      </c>
      <c r="M56" s="10">
        <f>M31</f>
        <v>34.719497842291098</v>
      </c>
      <c r="N56" s="10">
        <f>N31</f>
        <v>36.214953271028037</v>
      </c>
      <c r="O56" s="10">
        <f>O31</f>
        <v>36.121530382595651</v>
      </c>
      <c r="P56" s="10">
        <f>P31</f>
        <v>38.1382424452935</v>
      </c>
      <c r="Q56" s="10">
        <f>Q31</f>
        <v>38.656866020715</v>
      </c>
      <c r="R56" s="10">
        <f>R31</f>
        <v>41.803797468354432</v>
      </c>
      <c r="S56" s="10">
        <f>S31</f>
        <v>41.723708774113256</v>
      </c>
      <c r="T56" s="10">
        <f>T31</f>
        <v>41.593456528324751</v>
      </c>
      <c r="U56" s="10">
        <f>U31</f>
        <v>42.050321199143468</v>
      </c>
      <c r="V56" s="10">
        <f>V31</f>
        <v>43.768506056527592</v>
      </c>
      <c r="W56" s="10">
        <f>W31</f>
        <v>44.925742574257427</v>
      </c>
      <c r="X56" s="10">
        <f>X31</f>
        <v>46.216153668132378</v>
      </c>
      <c r="Y56" s="10">
        <f>Y31</f>
        <v>47.305653710247348</v>
      </c>
      <c r="Z56" s="10">
        <f>Z31</f>
        <v>49.110015011794985</v>
      </c>
      <c r="AA56" s="10">
        <f>AA31</f>
        <v>48.721562311254281</v>
      </c>
      <c r="AC56" s="10">
        <f>AC31</f>
        <v>47.903939330103221</v>
      </c>
      <c r="AD56" s="10">
        <f>AD31</f>
        <v>48.107090566827019</v>
      </c>
      <c r="AE56" s="10">
        <f>AE31</f>
        <v>47.417271993543181</v>
      </c>
      <c r="AF56" s="10">
        <f>AF31</f>
        <v>49.730941704035878</v>
      </c>
      <c r="AG56" s="10">
        <f>AG31</f>
        <v>50.047901896915114</v>
      </c>
      <c r="AH56" s="10">
        <f>AH31</f>
        <v>49.889624724061811</v>
      </c>
      <c r="AI56" s="10">
        <f>AI31</f>
        <v>51.777343750000007</v>
      </c>
      <c r="AJ56" s="10">
        <f>AJ31</f>
        <v>51.885612153708671</v>
      </c>
      <c r="AK56" s="10"/>
    </row>
    <row r="57" spans="1:37" ht="15" customHeight="1" x14ac:dyDescent="0.3">
      <c r="A57" s="8" t="s">
        <v>10</v>
      </c>
      <c r="B57" s="11">
        <f>B32</f>
        <v>20</v>
      </c>
      <c r="C57" s="11">
        <f>C32</f>
        <v>25.853658536585368</v>
      </c>
      <c r="D57" s="11">
        <f>D32</f>
        <v>26.94063926940639</v>
      </c>
      <c r="E57" s="11">
        <f>E32</f>
        <v>35.426008968609871</v>
      </c>
      <c r="F57" s="11">
        <f>F32</f>
        <v>31.25</v>
      </c>
      <c r="G57" s="11">
        <f>G32</f>
        <v>36.799999999999997</v>
      </c>
      <c r="H57" s="11">
        <f>H32</f>
        <v>31.277533039647576</v>
      </c>
      <c r="I57" s="11">
        <f>I32</f>
        <v>31.496062992125985</v>
      </c>
      <c r="J57" s="11">
        <f>J32</f>
        <v>37.931034482758619</v>
      </c>
      <c r="K57" s="11">
        <f>K32</f>
        <v>42.211055276381906</v>
      </c>
      <c r="L57" s="11">
        <f>L32</f>
        <v>32.558139534883722</v>
      </c>
      <c r="M57" s="11">
        <f>M32</f>
        <v>47</v>
      </c>
      <c r="N57" s="11">
        <f>N32</f>
        <v>40.952380952380949</v>
      </c>
      <c r="O57" s="11">
        <f>O32</f>
        <v>44</v>
      </c>
      <c r="P57" s="11">
        <f>P32</f>
        <v>46.411483253588514</v>
      </c>
      <c r="Q57" s="11">
        <f>Q32</f>
        <v>39.565217391304344</v>
      </c>
      <c r="R57" s="11">
        <f>R32</f>
        <v>42.918454935622321</v>
      </c>
      <c r="S57" s="11">
        <f>S32</f>
        <v>40.928270042194093</v>
      </c>
      <c r="T57" s="11">
        <f>T32</f>
        <v>45.914396887159533</v>
      </c>
      <c r="U57" s="11">
        <f>U32</f>
        <v>48.409893992932865</v>
      </c>
      <c r="V57" s="11">
        <f>V32</f>
        <v>44.485294117647058</v>
      </c>
      <c r="W57" s="11">
        <f>W32</f>
        <v>39.016393442622949</v>
      </c>
      <c r="X57" s="11">
        <f>X32</f>
        <v>45.161290322580641</v>
      </c>
      <c r="Y57" s="11">
        <f>Y32</f>
        <v>45.031055900621119</v>
      </c>
      <c r="Z57" s="11">
        <f>Z32</f>
        <v>47.678018575851397</v>
      </c>
      <c r="AA57" s="11">
        <f>AA32</f>
        <v>46.341463414634148</v>
      </c>
      <c r="AC57" s="11">
        <f>AC32</f>
        <v>45.308310991957107</v>
      </c>
      <c r="AD57" s="11">
        <f>AD32</f>
        <v>48.760330578512395</v>
      </c>
      <c r="AE57" s="11">
        <f>AE32</f>
        <v>45</v>
      </c>
      <c r="AF57" s="11">
        <f>AF32</f>
        <v>48.275862068965516</v>
      </c>
      <c r="AG57" s="11">
        <f>AG32</f>
        <v>55.649717514124298</v>
      </c>
      <c r="AH57" s="11">
        <f>AH32</f>
        <v>50.429799426934096</v>
      </c>
      <c r="AI57" s="11">
        <f>AI32</f>
        <v>50.306748466257666</v>
      </c>
      <c r="AJ57" s="11">
        <f>AJ32</f>
        <v>49.185667752442995</v>
      </c>
      <c r="AK57" s="11"/>
    </row>
    <row r="58" spans="1:37" ht="15" customHeight="1" x14ac:dyDescent="0.3">
      <c r="A58" s="8" t="s">
        <v>11</v>
      </c>
      <c r="B58" s="11">
        <f>(B25+B26+B27)/(B7+B8+B9)*100</f>
        <v>10.701545778834721</v>
      </c>
      <c r="C58" s="11">
        <f>(C25+C26+C27)/(C7+C8+C9)*100</f>
        <v>12.458654906284455</v>
      </c>
      <c r="D58" s="11">
        <f>(D25+D26+D27)/(D7+D8+D9)*100</f>
        <v>12.696941612604263</v>
      </c>
      <c r="E58" s="11">
        <f>(E25+E26+E27)/(E7+E8+E9)*100</f>
        <v>16.213683223992504</v>
      </c>
      <c r="F58" s="11">
        <f>(F25+F26+F27)/(F7+F8+F9)*100</f>
        <v>17.801047120418847</v>
      </c>
      <c r="G58" s="11">
        <f>(G25+G26+G27)/(G7+G8+G9)*100</f>
        <v>17.706576728499158</v>
      </c>
      <c r="H58" s="11">
        <f>(H25+H26+H27)/(H7+H8+H9)*100</f>
        <v>19.261213720316622</v>
      </c>
      <c r="I58" s="11">
        <f>(I25+I26+I27)/(I7+I8+I9)*100</f>
        <v>17.449069973427811</v>
      </c>
      <c r="J58" s="11">
        <f>(J25+J26+J27)/(J7+J8+J9)*100</f>
        <v>22.574796010879421</v>
      </c>
      <c r="K58" s="11">
        <f>(K25+K26+K27)/(K7+K8+K9)*100</f>
        <v>23.977164605137961</v>
      </c>
      <c r="L58" s="11">
        <f>(L25+L26+L27)/(L7+L8+L9)*100</f>
        <v>22.97650130548303</v>
      </c>
      <c r="M58" s="11">
        <f>(M25+M26+M27)/(M7+M8+M9)*100</f>
        <v>25.106382978723403</v>
      </c>
      <c r="N58" s="11">
        <f>(N25+N26+N27)/(N7+N8+N9)*100</f>
        <v>28.521739130434781</v>
      </c>
      <c r="O58" s="11">
        <f>(O25+O26+O27)/(O7+O8+O9)*100</f>
        <v>29.250604351329574</v>
      </c>
      <c r="P58" s="11">
        <f>(P25+P26+P27)/(P7+P8+P9)*100</f>
        <v>27.293934681181959</v>
      </c>
      <c r="Q58" s="11">
        <f>(Q25+Q26+Q27)/(Q7+Q8+Q9)*100</f>
        <v>27.294303797468356</v>
      </c>
      <c r="R58" s="11">
        <f>(R25+R26+R27)/(R7+R8+R9)*100</f>
        <v>29.787234042553191</v>
      </c>
      <c r="S58" s="11">
        <f>(S25+S26+S27)/(S7+S8+S9)*100</f>
        <v>31.394481730052199</v>
      </c>
      <c r="T58" s="11">
        <f>(T25+T26+T27)/(T7+T8+T9)*100</f>
        <v>30.460624071322435</v>
      </c>
      <c r="U58" s="11">
        <f>(U25+U26+U27)/(U7+U8+U9)*100</f>
        <v>30.788804071246815</v>
      </c>
      <c r="V58" s="11">
        <f>(V25+V26+V27)/(V7+V8+V9)*100</f>
        <v>33.268733850129202</v>
      </c>
      <c r="W58" s="11">
        <f>(W25+W26+W27)/(W7+W8+W9)*100</f>
        <v>34.207240948813983</v>
      </c>
      <c r="X58" s="11">
        <f>(X25+X26+X27)/(X7+X8+X9)*100</f>
        <v>34.508670520231213</v>
      </c>
      <c r="Y58" s="11">
        <f>(Y25+Y26+Y27)/(Y7+Y8+Y9)*100</f>
        <v>34.63687150837989</v>
      </c>
      <c r="Z58" s="11">
        <f>(Z25+Z26+Z27)/(Z7+Z8+Z9)*100</f>
        <v>35.168539325842694</v>
      </c>
      <c r="AA58" s="11">
        <f>(AA25+AA26+AA27)/(AA7+AA8+AA9)*100</f>
        <v>35.755358076319915</v>
      </c>
      <c r="AC58" s="11">
        <f>(AC25+AC26+AC27)/(AC7+AC8+AC9)*100</f>
        <v>36.195965417867434</v>
      </c>
      <c r="AD58" s="11">
        <f>(AD25+AD26+AD27)/(AD7+AD8+AD9)*100</f>
        <v>34.29054054054054</v>
      </c>
      <c r="AE58" s="11">
        <f>(AE25+AE26+AE27)/(AE7+AE8+AE9)*100</f>
        <v>35.040160642570285</v>
      </c>
      <c r="AF58" s="11">
        <f>(AF25+AF26+AF27)/(AF7+AF8+AF9)*100</f>
        <v>35.600907029478456</v>
      </c>
      <c r="AG58" s="11">
        <f>(AG25+AG26+AG27)/(AG7+AG8+AG9)*100</f>
        <v>37.751418256833418</v>
      </c>
      <c r="AH58" s="11">
        <f>(AH25+AH26+AH27)/(AH7+AH8+AH9)*100</f>
        <v>34.749865519096289</v>
      </c>
      <c r="AI58" s="11">
        <f>(AI25+AI26+AI27)/(AI7+AI8+AI9)*100</f>
        <v>37.863070539419084</v>
      </c>
      <c r="AJ58" s="11">
        <f>(AJ25+AJ26+AJ27)/(AJ7+AJ8+AJ9)*100</f>
        <v>39.351643403872124</v>
      </c>
      <c r="AK58" s="11"/>
    </row>
    <row r="59" spans="1:37" ht="15" customHeight="1" x14ac:dyDescent="0.3">
      <c r="A59" s="8" t="s">
        <v>12</v>
      </c>
      <c r="B59" s="11">
        <f>B33</f>
        <v>24.574209245742093</v>
      </c>
      <c r="C59" s="11">
        <f>C33</f>
        <v>26.881720430107524</v>
      </c>
      <c r="D59" s="11">
        <f>D33</f>
        <v>26.086956521739129</v>
      </c>
      <c r="E59" s="11">
        <f>E33</f>
        <v>27.292110874200425</v>
      </c>
      <c r="F59" s="11">
        <f>F33</f>
        <v>27.814569536423839</v>
      </c>
      <c r="G59" s="11">
        <f>G33</f>
        <v>35.270541082164328</v>
      </c>
      <c r="H59" s="11">
        <f>H33</f>
        <v>31.545064377682401</v>
      </c>
      <c r="I59" s="11">
        <f>I33</f>
        <v>34.070796460176986</v>
      </c>
      <c r="J59" s="11">
        <f>J33</f>
        <v>32.543103448275865</v>
      </c>
      <c r="K59" s="11">
        <f>K33</f>
        <v>36.678832116788321</v>
      </c>
      <c r="L59" s="11">
        <f>L33</f>
        <v>37.246963562753038</v>
      </c>
      <c r="M59" s="11">
        <f>M33</f>
        <v>36.644591611479029</v>
      </c>
      <c r="N59" s="11">
        <f>N33</f>
        <v>43.40770791075051</v>
      </c>
      <c r="O59" s="11">
        <f>O33</f>
        <v>37.5</v>
      </c>
      <c r="P59" s="11">
        <f>P33</f>
        <v>43.579766536964982</v>
      </c>
      <c r="Q59" s="11">
        <f>Q33</f>
        <v>43.639575971731446</v>
      </c>
      <c r="R59" s="11">
        <f>R33</f>
        <v>48.561759729272417</v>
      </c>
      <c r="S59" s="11">
        <f>S33</f>
        <v>47.116968698517297</v>
      </c>
      <c r="T59" s="11">
        <f>T33</f>
        <v>44.970414201183431</v>
      </c>
      <c r="U59" s="11">
        <f>U33</f>
        <v>46.666666666666664</v>
      </c>
      <c r="V59" s="11">
        <f>V33</f>
        <v>47.672778561354015</v>
      </c>
      <c r="W59" s="11">
        <f>W33</f>
        <v>48.880597014925378</v>
      </c>
      <c r="X59" s="11">
        <f>X33</f>
        <v>48.963133640552996</v>
      </c>
      <c r="Y59" s="11">
        <f>Y33</f>
        <v>53.450164293537782</v>
      </c>
      <c r="Z59" s="11">
        <f>Z33</f>
        <v>53.305785123966942</v>
      </c>
      <c r="AA59" s="11">
        <f>AA33</f>
        <v>51.289398280802288</v>
      </c>
      <c r="AC59" s="11">
        <f>AC33</f>
        <v>51.453175457481159</v>
      </c>
      <c r="AD59" s="11">
        <f>AD33</f>
        <v>53.485838779956431</v>
      </c>
      <c r="AE59" s="11">
        <f>AE33</f>
        <v>52.313167259786475</v>
      </c>
      <c r="AF59" s="11">
        <f>AF33</f>
        <v>57.073760580411125</v>
      </c>
      <c r="AG59" s="11">
        <f>AG33</f>
        <v>51.97018104366348</v>
      </c>
      <c r="AH59" s="11">
        <f>AH33</f>
        <v>53.5671100362757</v>
      </c>
      <c r="AI59" s="11">
        <f>AI33</f>
        <v>56.992084432717682</v>
      </c>
      <c r="AJ59" s="11">
        <f>AJ33</f>
        <v>53.962703962703962</v>
      </c>
      <c r="AK59" s="11"/>
    </row>
    <row r="60" spans="1:37" ht="15" customHeight="1" x14ac:dyDescent="0.3">
      <c r="A60" s="8" t="s">
        <v>13</v>
      </c>
      <c r="B60" s="11">
        <f>B37</f>
        <v>23.991507430997878</v>
      </c>
      <c r="C60" s="11">
        <f>C37</f>
        <v>25.486381322957197</v>
      </c>
      <c r="D60" s="11">
        <f>D37</f>
        <v>25.158227848101266</v>
      </c>
      <c r="E60" s="11">
        <f>E37</f>
        <v>27.699530516431924</v>
      </c>
      <c r="F60" s="11">
        <f>F37</f>
        <v>28.947368421052634</v>
      </c>
      <c r="G60" s="11">
        <f>G37</f>
        <v>35.639097744360903</v>
      </c>
      <c r="H60" s="11">
        <f>H37</f>
        <v>37.867078825347761</v>
      </c>
      <c r="I60" s="11">
        <f>I37</f>
        <v>43.255131964809387</v>
      </c>
      <c r="J60" s="11">
        <f>J37</f>
        <v>37.925925925925924</v>
      </c>
      <c r="K60" s="11">
        <f>K37</f>
        <v>39.411764705882355</v>
      </c>
      <c r="L60" s="11">
        <f>L37</f>
        <v>41.766467065868262</v>
      </c>
      <c r="M60" s="11">
        <f>M37</f>
        <v>45.769764216366163</v>
      </c>
      <c r="N60" s="11">
        <f>N37</f>
        <v>42.23776223776224</v>
      </c>
      <c r="O60" s="11">
        <f>O37</f>
        <v>44.00494437577256</v>
      </c>
      <c r="P60" s="11">
        <f>P37</f>
        <v>48.96551724137931</v>
      </c>
      <c r="Q60" s="11">
        <f>Q37</f>
        <v>50.803858520900327</v>
      </c>
      <c r="R60" s="11">
        <f>R37</f>
        <v>53.137254901960787</v>
      </c>
      <c r="S60" s="11">
        <f>S37</f>
        <v>52.186588921282798</v>
      </c>
      <c r="T60" s="11">
        <f>T37</f>
        <v>52.935420743639924</v>
      </c>
      <c r="U60" s="11">
        <f>U37</f>
        <v>52.885443583117997</v>
      </c>
      <c r="V60" s="11">
        <f>V37</f>
        <v>54.974704890387862</v>
      </c>
      <c r="W60" s="11">
        <f>W37</f>
        <v>56.809631301730626</v>
      </c>
      <c r="X60" s="11">
        <f>X37</f>
        <v>59.09412597310687</v>
      </c>
      <c r="Y60" s="11">
        <f>Y37</f>
        <v>59.148369926813039</v>
      </c>
      <c r="Z60" s="11">
        <f>Z37</f>
        <v>62.437185929648244</v>
      </c>
      <c r="AA60" s="11">
        <f>AA37</f>
        <v>62.358546754020253</v>
      </c>
      <c r="AC60" s="11">
        <f>AC37</f>
        <v>58.489461358313818</v>
      </c>
      <c r="AD60" s="11">
        <f>AD37</f>
        <v>59.338747099767986</v>
      </c>
      <c r="AE60" s="11">
        <f>AE37</f>
        <v>58.932584269662925</v>
      </c>
      <c r="AF60" s="11">
        <f>AF37</f>
        <v>62.401055408970976</v>
      </c>
      <c r="AG60" s="11">
        <f>AG37</f>
        <v>60.14091595369905</v>
      </c>
      <c r="AH60" s="11">
        <f>AH37</f>
        <v>62.641315519013361</v>
      </c>
      <c r="AI60" s="11">
        <f>AI37</f>
        <v>62.855787476280831</v>
      </c>
      <c r="AJ60" s="11">
        <f>AJ37</f>
        <v>64.097914777878515</v>
      </c>
      <c r="AK60" s="11"/>
    </row>
    <row r="61" spans="1:37" ht="15" customHeight="1" x14ac:dyDescent="0.3">
      <c r="A61" s="8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37" ht="15" customHeight="1" x14ac:dyDescent="0.3">
      <c r="A62" s="5" t="s">
        <v>14</v>
      </c>
    </row>
    <row r="63" spans="1:37" ht="15" customHeight="1" x14ac:dyDescent="0.3">
      <c r="A63" s="5" t="s">
        <v>15</v>
      </c>
    </row>
    <row r="64" spans="1:37" ht="15" customHeight="1" x14ac:dyDescent="0.3">
      <c r="A64" s="5" t="s">
        <v>114</v>
      </c>
    </row>
    <row r="65" spans="1:1" ht="15" customHeight="1" x14ac:dyDescent="0.3">
      <c r="A65" s="5" t="s">
        <v>117</v>
      </c>
    </row>
    <row r="66" spans="1:1" ht="15" customHeight="1" x14ac:dyDescent="0.3">
      <c r="A66" s="5" t="s">
        <v>16</v>
      </c>
    </row>
    <row r="67" spans="1:1" ht="15" customHeight="1" x14ac:dyDescent="0.3">
      <c r="A67" s="3" t="s">
        <v>17</v>
      </c>
    </row>
    <row r="68" spans="1:1" ht="15" customHeight="1" x14ac:dyDescent="0.3">
      <c r="A68" s="3" t="s">
        <v>18</v>
      </c>
    </row>
  </sheetData>
  <hyperlinks>
    <hyperlink ref="A67" r:id="rId1" xr:uid="{00000000-0004-0000-0000-000000000000}"/>
    <hyperlink ref="A68" r:id="rId2" location="/CBS/nl/dataset/83966NED/table?ts=1527755653108 " xr:uid="{00000000-0004-0000-0000-000001000000}"/>
  </hyperlinks>
  <pageMargins left="0.74803149606299213" right="0.74803149606299213" top="0.98425196850393704" bottom="0.98425196850393704" header="0.51181102362204722" footer="0.51181102362204722"/>
  <pageSetup paperSize="8" scale="88" orientation="landscape" r:id="rId3"/>
  <headerFooter>
    <oddFooter>&amp;L&amp;Z&amp;F</oddFooter>
  </headerFooter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6"/>
  <sheetViews>
    <sheetView topLeftCell="A68" workbookViewId="0"/>
  </sheetViews>
  <sheetFormatPr defaultColWidth="8.7109375" defaultRowHeight="10.199999999999999" x14ac:dyDescent="0.2"/>
  <sheetData>
    <row r="1" spans="1:1" ht="12" customHeight="1" x14ac:dyDescent="0.25">
      <c r="A1" s="1" t="s">
        <v>0</v>
      </c>
    </row>
    <row r="2" spans="1:1" ht="12" customHeight="1" x14ac:dyDescent="0.2">
      <c r="A2" t="s">
        <v>19</v>
      </c>
    </row>
    <row r="3" spans="1:1" ht="12" customHeight="1" x14ac:dyDescent="0.2">
      <c r="A3" t="s">
        <v>20</v>
      </c>
    </row>
    <row r="4" spans="1:1" ht="12" customHeight="1" x14ac:dyDescent="0.2">
      <c r="A4" t="s">
        <v>21</v>
      </c>
    </row>
    <row r="5" spans="1:1" ht="12" customHeight="1" x14ac:dyDescent="0.2">
      <c r="A5" t="s">
        <v>22</v>
      </c>
    </row>
    <row r="6" spans="1:1" ht="12" customHeight="1" x14ac:dyDescent="0.2">
      <c r="A6" t="s">
        <v>23</v>
      </c>
    </row>
    <row r="7" spans="1:1" ht="12" customHeight="1" x14ac:dyDescent="0.2">
      <c r="A7" t="s">
        <v>24</v>
      </c>
    </row>
    <row r="8" spans="1:1" ht="12" customHeight="1" x14ac:dyDescent="0.2">
      <c r="A8" t="s">
        <v>25</v>
      </c>
    </row>
    <row r="9" spans="1:1" ht="12" customHeight="1" x14ac:dyDescent="0.2">
      <c r="A9" t="s">
        <v>26</v>
      </c>
    </row>
    <row r="10" spans="1:1" ht="12" customHeight="1" x14ac:dyDescent="0.2">
      <c r="A10" t="s">
        <v>25</v>
      </c>
    </row>
    <row r="11" spans="1:1" ht="12" customHeight="1" x14ac:dyDescent="0.2">
      <c r="A11" t="s">
        <v>27</v>
      </c>
    </row>
    <row r="12" spans="1:1" ht="12" customHeight="1" x14ac:dyDescent="0.2">
      <c r="A12" t="s">
        <v>28</v>
      </c>
    </row>
    <row r="13" spans="1:1" ht="12" customHeight="1" x14ac:dyDescent="0.2">
      <c r="A13" t="s">
        <v>29</v>
      </c>
    </row>
    <row r="14" spans="1:1" ht="12" customHeight="1" x14ac:dyDescent="0.2">
      <c r="A14" t="s">
        <v>30</v>
      </c>
    </row>
    <row r="15" spans="1:1" ht="12" customHeight="1" x14ac:dyDescent="0.2">
      <c r="A15" t="s">
        <v>25</v>
      </c>
    </row>
    <row r="16" spans="1:1" ht="12" customHeight="1" x14ac:dyDescent="0.2">
      <c r="A16" t="s">
        <v>31</v>
      </c>
    </row>
    <row r="17" spans="1:1" ht="12" customHeight="1" x14ac:dyDescent="0.2">
      <c r="A17" t="s">
        <v>25</v>
      </c>
    </row>
    <row r="18" spans="1:1" ht="12" customHeight="1" x14ac:dyDescent="0.2">
      <c r="A18" t="s">
        <v>32</v>
      </c>
    </row>
    <row r="19" spans="1:1" ht="12" customHeight="1" x14ac:dyDescent="0.2">
      <c r="A19" t="s">
        <v>33</v>
      </c>
    </row>
    <row r="20" spans="1:1" ht="12" customHeight="1" x14ac:dyDescent="0.2">
      <c r="A20" t="s">
        <v>34</v>
      </c>
    </row>
    <row r="21" spans="1:1" ht="12" customHeight="1" x14ac:dyDescent="0.2">
      <c r="A21" t="s">
        <v>25</v>
      </c>
    </row>
    <row r="22" spans="1:1" ht="12" customHeight="1" x14ac:dyDescent="0.2">
      <c r="A22" t="s">
        <v>35</v>
      </c>
    </row>
    <row r="23" spans="1:1" ht="12" customHeight="1" x14ac:dyDescent="0.2">
      <c r="A23" t="s">
        <v>36</v>
      </c>
    </row>
    <row r="24" spans="1:1" ht="12" customHeight="1" x14ac:dyDescent="0.2">
      <c r="A24" t="s">
        <v>37</v>
      </c>
    </row>
    <row r="25" spans="1:1" ht="12" customHeight="1" x14ac:dyDescent="0.2">
      <c r="A25" t="s">
        <v>25</v>
      </c>
    </row>
    <row r="26" spans="1:1" ht="12" customHeight="1" x14ac:dyDescent="0.2">
      <c r="A26" t="s">
        <v>38</v>
      </c>
    </row>
    <row r="27" spans="1:1" ht="12" customHeight="1" x14ac:dyDescent="0.2">
      <c r="A27" t="s">
        <v>39</v>
      </c>
    </row>
    <row r="28" spans="1:1" ht="12" customHeight="1" x14ac:dyDescent="0.2">
      <c r="A28" t="s">
        <v>40</v>
      </c>
    </row>
    <row r="29" spans="1:1" ht="12" customHeight="1" x14ac:dyDescent="0.2">
      <c r="A29" t="s">
        <v>25</v>
      </c>
    </row>
    <row r="30" spans="1:1" ht="12" customHeight="1" x14ac:dyDescent="0.2">
      <c r="A30" t="s">
        <v>41</v>
      </c>
    </row>
    <row r="31" spans="1:1" ht="12" customHeight="1" x14ac:dyDescent="0.2">
      <c r="A31" t="s">
        <v>25</v>
      </c>
    </row>
    <row r="32" spans="1:1" ht="12" customHeight="1" x14ac:dyDescent="0.2">
      <c r="A32" t="s">
        <v>42</v>
      </c>
    </row>
    <row r="33" spans="1:1" ht="12" customHeight="1" x14ac:dyDescent="0.2">
      <c r="A33" t="s">
        <v>43</v>
      </c>
    </row>
    <row r="34" spans="1:1" ht="12" customHeight="1" x14ac:dyDescent="0.2">
      <c r="A34" t="s">
        <v>44</v>
      </c>
    </row>
    <row r="35" spans="1:1" ht="12" customHeight="1" x14ac:dyDescent="0.2">
      <c r="A35" t="s">
        <v>25</v>
      </c>
    </row>
    <row r="36" spans="1:1" ht="12" customHeight="1" x14ac:dyDescent="0.2">
      <c r="A36" t="s">
        <v>45</v>
      </c>
    </row>
    <row r="37" spans="1:1" ht="12" customHeight="1" x14ac:dyDescent="0.2">
      <c r="A37" t="s">
        <v>46</v>
      </c>
    </row>
    <row r="38" spans="1:1" ht="12" customHeight="1" x14ac:dyDescent="0.2">
      <c r="A38" s="3" t="s">
        <v>47</v>
      </c>
    </row>
    <row r="39" spans="1:1" ht="12" customHeight="1" x14ac:dyDescent="0.2">
      <c r="A39" t="s">
        <v>25</v>
      </c>
    </row>
    <row r="40" spans="1:1" ht="12" customHeight="1" x14ac:dyDescent="0.2">
      <c r="A40" t="s">
        <v>48</v>
      </c>
    </row>
    <row r="41" spans="1:1" ht="12" customHeight="1" x14ac:dyDescent="0.2">
      <c r="A41" t="s">
        <v>49</v>
      </c>
    </row>
    <row r="42" spans="1:1" ht="12" customHeight="1" x14ac:dyDescent="0.2">
      <c r="A42" t="s">
        <v>25</v>
      </c>
    </row>
    <row r="43" spans="1:1" ht="12" customHeight="1" x14ac:dyDescent="0.2">
      <c r="A43" t="s">
        <v>50</v>
      </c>
    </row>
    <row r="44" spans="1:1" ht="12" customHeight="1" x14ac:dyDescent="0.2">
      <c r="A44" t="s">
        <v>25</v>
      </c>
    </row>
    <row r="45" spans="1:1" ht="12" customHeight="1" x14ac:dyDescent="0.2">
      <c r="A45" t="s">
        <v>51</v>
      </c>
    </row>
    <row r="46" spans="1:1" ht="12" customHeight="1" x14ac:dyDescent="0.2">
      <c r="A46" t="s">
        <v>52</v>
      </c>
    </row>
    <row r="47" spans="1:1" ht="12" customHeight="1" x14ac:dyDescent="0.2">
      <c r="A47" t="s">
        <v>53</v>
      </c>
    </row>
    <row r="48" spans="1:1" ht="12" customHeight="1" x14ac:dyDescent="0.2">
      <c r="A48" t="s">
        <v>54</v>
      </c>
    </row>
    <row r="49" spans="1:1" ht="12" customHeight="1" x14ac:dyDescent="0.2">
      <c r="A49" t="s">
        <v>55</v>
      </c>
    </row>
    <row r="50" spans="1:1" ht="12" customHeight="1" x14ac:dyDescent="0.2">
      <c r="A50" t="s">
        <v>56</v>
      </c>
    </row>
    <row r="51" spans="1:1" ht="12" customHeight="1" x14ac:dyDescent="0.2">
      <c r="A51" t="s">
        <v>57</v>
      </c>
    </row>
    <row r="52" spans="1:1" ht="12" customHeight="1" x14ac:dyDescent="0.2">
      <c r="A52" t="s">
        <v>25</v>
      </c>
    </row>
    <row r="53" spans="1:1" ht="12" customHeight="1" x14ac:dyDescent="0.2">
      <c r="A53" t="s">
        <v>58</v>
      </c>
    </row>
    <row r="54" spans="1:1" ht="12" customHeight="1" x14ac:dyDescent="0.2">
      <c r="A54" t="s">
        <v>25</v>
      </c>
    </row>
    <row r="55" spans="1:1" ht="12" customHeight="1" x14ac:dyDescent="0.2">
      <c r="A55" t="s">
        <v>59</v>
      </c>
    </row>
    <row r="56" spans="1:1" ht="12" customHeight="1" x14ac:dyDescent="0.2">
      <c r="A56" t="s">
        <v>60</v>
      </c>
    </row>
    <row r="57" spans="1:1" ht="12" customHeight="1" x14ac:dyDescent="0.2">
      <c r="A57" s="3" t="s">
        <v>61</v>
      </c>
    </row>
    <row r="58" spans="1:1" ht="12" customHeight="1" x14ac:dyDescent="0.2">
      <c r="A58" t="s">
        <v>25</v>
      </c>
    </row>
    <row r="59" spans="1:1" ht="12" customHeight="1" x14ac:dyDescent="0.2">
      <c r="A59" t="s">
        <v>62</v>
      </c>
    </row>
    <row r="60" spans="1:1" ht="12" customHeight="1" x14ac:dyDescent="0.2">
      <c r="A60" s="3" t="s">
        <v>63</v>
      </c>
    </row>
    <row r="61" spans="1:1" ht="12" customHeight="1" x14ac:dyDescent="0.2">
      <c r="A61" t="s">
        <v>25</v>
      </c>
    </row>
    <row r="62" spans="1:1" ht="12" customHeight="1" x14ac:dyDescent="0.2">
      <c r="A62" t="s">
        <v>64</v>
      </c>
    </row>
    <row r="63" spans="1:1" ht="12" customHeight="1" x14ac:dyDescent="0.2">
      <c r="A63" s="3" t="s">
        <v>65</v>
      </c>
    </row>
    <row r="64" spans="1:1" ht="12" customHeight="1" x14ac:dyDescent="0.2">
      <c r="A64" t="s">
        <v>25</v>
      </c>
    </row>
    <row r="65" spans="1:2" ht="12" customHeight="1" x14ac:dyDescent="0.2">
      <c r="A65" t="s">
        <v>66</v>
      </c>
    </row>
    <row r="66" spans="1:2" ht="12" customHeight="1" x14ac:dyDescent="0.2">
      <c r="A66" t="s">
        <v>25</v>
      </c>
    </row>
    <row r="67" spans="1:2" ht="12" customHeight="1" x14ac:dyDescent="0.2">
      <c r="A67" t="s">
        <v>67</v>
      </c>
    </row>
    <row r="68" spans="1:2" ht="12" customHeight="1" x14ac:dyDescent="0.2">
      <c r="A68" s="3" t="s">
        <v>68</v>
      </c>
    </row>
    <row r="69" spans="1:2" ht="12" customHeight="1" x14ac:dyDescent="0.2">
      <c r="A69" t="s">
        <v>25</v>
      </c>
    </row>
    <row r="70" spans="1:2" ht="12" customHeight="1" x14ac:dyDescent="0.2">
      <c r="A70" t="s">
        <v>69</v>
      </c>
    </row>
    <row r="71" spans="1:2" ht="12" customHeight="1" x14ac:dyDescent="0.2">
      <c r="A71" t="s">
        <v>25</v>
      </c>
    </row>
    <row r="72" spans="1:2" ht="12" customHeight="1" x14ac:dyDescent="0.2">
      <c r="A72" t="s">
        <v>70</v>
      </c>
      <c r="B72" s="3" t="s">
        <v>71</v>
      </c>
    </row>
    <row r="73" spans="1:2" ht="12" customHeight="1" x14ac:dyDescent="0.2">
      <c r="A73" t="s">
        <v>25</v>
      </c>
    </row>
    <row r="74" spans="1:2" ht="12" customHeight="1" x14ac:dyDescent="0.2">
      <c r="A74" t="s">
        <v>72</v>
      </c>
    </row>
    <row r="75" spans="1:2" ht="12" customHeight="1" x14ac:dyDescent="0.2">
      <c r="A75" t="s">
        <v>25</v>
      </c>
    </row>
    <row r="76" spans="1:2" ht="12" customHeight="1" x14ac:dyDescent="0.2">
      <c r="A76" t="s">
        <v>73</v>
      </c>
    </row>
    <row r="77" spans="1:2" ht="12" customHeight="1" x14ac:dyDescent="0.2">
      <c r="A77" t="s">
        <v>25</v>
      </c>
    </row>
    <row r="78" spans="1:2" ht="12" customHeight="1" x14ac:dyDescent="0.2">
      <c r="A78" s="2" t="s">
        <v>43</v>
      </c>
    </row>
    <row r="79" spans="1:2" ht="12" customHeight="1" x14ac:dyDescent="0.2">
      <c r="A79" t="s">
        <v>74</v>
      </c>
    </row>
    <row r="80" spans="1:2" ht="12" customHeight="1" x14ac:dyDescent="0.2">
      <c r="A80" t="s">
        <v>75</v>
      </c>
    </row>
    <row r="81" spans="1:1" ht="12" customHeight="1" x14ac:dyDescent="0.2">
      <c r="A81" s="2" t="s">
        <v>4</v>
      </c>
    </row>
    <row r="82" spans="1:1" ht="12" customHeight="1" x14ac:dyDescent="0.2">
      <c r="A82" t="s">
        <v>76</v>
      </c>
    </row>
    <row r="83" spans="1:1" ht="12" customHeight="1" x14ac:dyDescent="0.2">
      <c r="A83" t="s">
        <v>77</v>
      </c>
    </row>
    <row r="84" spans="1:1" ht="12" customHeight="1" x14ac:dyDescent="0.2">
      <c r="A84" t="s">
        <v>78</v>
      </c>
    </row>
    <row r="85" spans="1:1" ht="12" customHeight="1" x14ac:dyDescent="0.2">
      <c r="A85" s="2" t="s">
        <v>5</v>
      </c>
    </row>
    <row r="86" spans="1:1" ht="12" customHeight="1" x14ac:dyDescent="0.2">
      <c r="A86" t="s">
        <v>79</v>
      </c>
    </row>
    <row r="87" spans="1:1" ht="12" customHeight="1" x14ac:dyDescent="0.2">
      <c r="A87" t="s">
        <v>80</v>
      </c>
    </row>
    <row r="88" spans="1:1" ht="12" customHeight="1" x14ac:dyDescent="0.2">
      <c r="A88" t="s">
        <v>81</v>
      </c>
    </row>
    <row r="89" spans="1:1" ht="12" customHeight="1" x14ac:dyDescent="0.2">
      <c r="A89" t="s">
        <v>82</v>
      </c>
    </row>
    <row r="90" spans="1:1" ht="12" customHeight="1" x14ac:dyDescent="0.2">
      <c r="A90" s="2" t="s">
        <v>6</v>
      </c>
    </row>
    <row r="91" spans="1:1" ht="12" customHeight="1" x14ac:dyDescent="0.2">
      <c r="A91" t="s">
        <v>83</v>
      </c>
    </row>
    <row r="92" spans="1:1" ht="12" customHeight="1" x14ac:dyDescent="0.2">
      <c r="A92" t="s">
        <v>84</v>
      </c>
    </row>
    <row r="93" spans="1:1" ht="12" customHeight="1" x14ac:dyDescent="0.2">
      <c r="A93" t="s">
        <v>85</v>
      </c>
    </row>
    <row r="94" spans="1:1" ht="12" customHeight="1" x14ac:dyDescent="0.2">
      <c r="A94" s="2" t="s">
        <v>7</v>
      </c>
    </row>
    <row r="95" spans="1:1" ht="12" customHeight="1" x14ac:dyDescent="0.2">
      <c r="A95" t="s">
        <v>86</v>
      </c>
    </row>
    <row r="96" spans="1:1" ht="12" customHeight="1" x14ac:dyDescent="0.2">
      <c r="A96" s="2" t="s">
        <v>8</v>
      </c>
    </row>
    <row r="97" spans="1:1" ht="12" customHeight="1" x14ac:dyDescent="0.2">
      <c r="A97" t="s">
        <v>87</v>
      </c>
    </row>
    <row r="98" spans="1:1" ht="12" customHeight="1" x14ac:dyDescent="0.2">
      <c r="A98" t="s">
        <v>88</v>
      </c>
    </row>
    <row r="99" spans="1:1" ht="12" customHeight="1" x14ac:dyDescent="0.2">
      <c r="A99" s="2" t="s">
        <v>9</v>
      </c>
    </row>
    <row r="100" spans="1:1" ht="12" customHeight="1" x14ac:dyDescent="0.2">
      <c r="A100" t="s">
        <v>89</v>
      </c>
    </row>
    <row r="101" spans="1:1" ht="12" customHeight="1" x14ac:dyDescent="0.2">
      <c r="A101" s="2" t="s">
        <v>90</v>
      </c>
    </row>
    <row r="102" spans="1:1" ht="12" customHeight="1" x14ac:dyDescent="0.2">
      <c r="A102" t="s">
        <v>91</v>
      </c>
    </row>
    <row r="103" spans="1:1" ht="12" customHeight="1" x14ac:dyDescent="0.2">
      <c r="A103" t="s">
        <v>92</v>
      </c>
    </row>
    <row r="104" spans="1:1" ht="12" customHeight="1" x14ac:dyDescent="0.2">
      <c r="A104" s="2" t="s">
        <v>93</v>
      </c>
    </row>
    <row r="105" spans="1:1" ht="12" customHeight="1" x14ac:dyDescent="0.2">
      <c r="A105" t="s">
        <v>91</v>
      </c>
    </row>
    <row r="106" spans="1:1" ht="12" customHeight="1" x14ac:dyDescent="0.2">
      <c r="A106" t="s">
        <v>92</v>
      </c>
    </row>
    <row r="107" spans="1:1" ht="12" customHeight="1" x14ac:dyDescent="0.2">
      <c r="A107" s="2" t="s">
        <v>94</v>
      </c>
    </row>
    <row r="108" spans="1:1" ht="12" customHeight="1" x14ac:dyDescent="0.2">
      <c r="A108" t="s">
        <v>91</v>
      </c>
    </row>
    <row r="109" spans="1:1" ht="12" customHeight="1" x14ac:dyDescent="0.2">
      <c r="A109" t="s">
        <v>92</v>
      </c>
    </row>
    <row r="110" spans="1:1" ht="12" customHeight="1" x14ac:dyDescent="0.2">
      <c r="A110" s="2" t="s">
        <v>95</v>
      </c>
    </row>
    <row r="111" spans="1:1" ht="12" customHeight="1" x14ac:dyDescent="0.2">
      <c r="A111" t="s">
        <v>91</v>
      </c>
    </row>
    <row r="112" spans="1:1" ht="12" customHeight="1" x14ac:dyDescent="0.2">
      <c r="A112" t="s">
        <v>92</v>
      </c>
    </row>
    <row r="113" spans="1:1" ht="12" customHeight="1" x14ac:dyDescent="0.2">
      <c r="A113" s="2" t="s">
        <v>96</v>
      </c>
    </row>
    <row r="114" spans="1:1" ht="12" customHeight="1" x14ac:dyDescent="0.2">
      <c r="A114" t="s">
        <v>91</v>
      </c>
    </row>
    <row r="115" spans="1:1" ht="12" customHeight="1" x14ac:dyDescent="0.2">
      <c r="A115" t="s">
        <v>92</v>
      </c>
    </row>
    <row r="116" spans="1:1" ht="12" customHeight="1" x14ac:dyDescent="0.2">
      <c r="A116" s="2" t="s">
        <v>97</v>
      </c>
    </row>
    <row r="117" spans="1:1" ht="12" customHeight="1" x14ac:dyDescent="0.2">
      <c r="A117" t="s">
        <v>91</v>
      </c>
    </row>
    <row r="118" spans="1:1" ht="12" customHeight="1" x14ac:dyDescent="0.2">
      <c r="A118" t="s">
        <v>92</v>
      </c>
    </row>
    <row r="119" spans="1:1" ht="12" customHeight="1" x14ac:dyDescent="0.2">
      <c r="A119" s="2" t="s">
        <v>98</v>
      </c>
    </row>
    <row r="120" spans="1:1" ht="12" customHeight="1" x14ac:dyDescent="0.2">
      <c r="A120" t="s">
        <v>91</v>
      </c>
    </row>
    <row r="121" spans="1:1" ht="12" customHeight="1" x14ac:dyDescent="0.2">
      <c r="A121" t="s">
        <v>92</v>
      </c>
    </row>
    <row r="122" spans="1:1" ht="12" customHeight="1" x14ac:dyDescent="0.2">
      <c r="A122" s="2" t="s">
        <v>99</v>
      </c>
    </row>
    <row r="123" spans="1:1" ht="12" customHeight="1" x14ac:dyDescent="0.2">
      <c r="A123" t="s">
        <v>91</v>
      </c>
    </row>
    <row r="124" spans="1:1" ht="12" customHeight="1" x14ac:dyDescent="0.2">
      <c r="A124" t="s">
        <v>92</v>
      </c>
    </row>
    <row r="125" spans="1:1" ht="12" customHeight="1" x14ac:dyDescent="0.2">
      <c r="A125" s="2" t="s">
        <v>100</v>
      </c>
    </row>
    <row r="126" spans="1:1" ht="12" customHeight="1" x14ac:dyDescent="0.2">
      <c r="A126" t="s">
        <v>91</v>
      </c>
    </row>
    <row r="127" spans="1:1" ht="12" customHeight="1" x14ac:dyDescent="0.2">
      <c r="A127" t="s">
        <v>92</v>
      </c>
    </row>
    <row r="128" spans="1:1" ht="12" customHeight="1" x14ac:dyDescent="0.2">
      <c r="A128" s="2" t="s">
        <v>101</v>
      </c>
    </row>
    <row r="129" spans="1:1" ht="12" customHeight="1" x14ac:dyDescent="0.2">
      <c r="A129" t="s">
        <v>91</v>
      </c>
    </row>
    <row r="130" spans="1:1" ht="12" customHeight="1" x14ac:dyDescent="0.2">
      <c r="A130" t="s">
        <v>92</v>
      </c>
    </row>
    <row r="131" spans="1:1" ht="12" customHeight="1" x14ac:dyDescent="0.2">
      <c r="A131" s="2" t="s">
        <v>102</v>
      </c>
    </row>
    <row r="132" spans="1:1" ht="12" customHeight="1" x14ac:dyDescent="0.2">
      <c r="A132" t="s">
        <v>91</v>
      </c>
    </row>
    <row r="133" spans="1:1" ht="12" customHeight="1" x14ac:dyDescent="0.2">
      <c r="A133" t="s">
        <v>92</v>
      </c>
    </row>
    <row r="134" spans="1:1" ht="12" customHeight="1" x14ac:dyDescent="0.2">
      <c r="A134" s="2" t="s">
        <v>103</v>
      </c>
    </row>
    <row r="135" spans="1:1" ht="12" customHeight="1" x14ac:dyDescent="0.2">
      <c r="A135" t="s">
        <v>91</v>
      </c>
    </row>
    <row r="136" spans="1:1" ht="12" customHeight="1" x14ac:dyDescent="0.2">
      <c r="A136" t="s">
        <v>92</v>
      </c>
    </row>
    <row r="137" spans="1:1" ht="12" customHeight="1" x14ac:dyDescent="0.2">
      <c r="A137" s="2" t="s">
        <v>104</v>
      </c>
    </row>
    <row r="138" spans="1:1" ht="12" customHeight="1" x14ac:dyDescent="0.2">
      <c r="A138" t="s">
        <v>91</v>
      </c>
    </row>
    <row r="139" spans="1:1" ht="12" customHeight="1" x14ac:dyDescent="0.2">
      <c r="A139" t="s">
        <v>92</v>
      </c>
    </row>
    <row r="140" spans="1:1" ht="12" customHeight="1" x14ac:dyDescent="0.2">
      <c r="A140" s="2" t="s">
        <v>105</v>
      </c>
    </row>
    <row r="141" spans="1:1" ht="12" customHeight="1" x14ac:dyDescent="0.2">
      <c r="A141" t="s">
        <v>91</v>
      </c>
    </row>
    <row r="142" spans="1:1" ht="12" customHeight="1" x14ac:dyDescent="0.2">
      <c r="A142" t="s">
        <v>92</v>
      </c>
    </row>
    <row r="143" spans="1:1" ht="12" customHeight="1" x14ac:dyDescent="0.2">
      <c r="A143" s="2" t="s">
        <v>106</v>
      </c>
    </row>
    <row r="144" spans="1:1" ht="12" customHeight="1" x14ac:dyDescent="0.2">
      <c r="A144" t="s">
        <v>91</v>
      </c>
    </row>
    <row r="145" spans="1:1" ht="12" customHeight="1" x14ac:dyDescent="0.2">
      <c r="A145" t="s">
        <v>92</v>
      </c>
    </row>
    <row r="146" spans="1:1" ht="12" customHeight="1" x14ac:dyDescent="0.2">
      <c r="A146" s="2" t="s">
        <v>107</v>
      </c>
    </row>
    <row r="147" spans="1:1" ht="12" customHeight="1" x14ac:dyDescent="0.2">
      <c r="A147" t="s">
        <v>91</v>
      </c>
    </row>
    <row r="148" spans="1:1" ht="12" customHeight="1" x14ac:dyDescent="0.2">
      <c r="A148" t="s">
        <v>92</v>
      </c>
    </row>
    <row r="149" spans="1:1" ht="12" customHeight="1" x14ac:dyDescent="0.2">
      <c r="A149" s="2" t="s">
        <v>108</v>
      </c>
    </row>
    <row r="150" spans="1:1" ht="12" customHeight="1" x14ac:dyDescent="0.2">
      <c r="A150" t="s">
        <v>91</v>
      </c>
    </row>
    <row r="151" spans="1:1" ht="12" customHeight="1" x14ac:dyDescent="0.2">
      <c r="A151" t="s">
        <v>92</v>
      </c>
    </row>
    <row r="152" spans="1:1" ht="12" customHeight="1" x14ac:dyDescent="0.2">
      <c r="A152" s="2" t="s">
        <v>109</v>
      </c>
    </row>
    <row r="153" spans="1:1" ht="12" customHeight="1" x14ac:dyDescent="0.2">
      <c r="A153" t="s">
        <v>91</v>
      </c>
    </row>
    <row r="154" spans="1:1" ht="12" customHeight="1" x14ac:dyDescent="0.2">
      <c r="A154" t="s">
        <v>92</v>
      </c>
    </row>
    <row r="155" spans="1:1" ht="12" customHeight="1" x14ac:dyDescent="0.2">
      <c r="A155" s="2" t="s">
        <v>110</v>
      </c>
    </row>
    <row r="156" spans="1:1" ht="12" customHeight="1" x14ac:dyDescent="0.2">
      <c r="A156" t="s">
        <v>91</v>
      </c>
    </row>
    <row r="157" spans="1:1" ht="12" customHeight="1" x14ac:dyDescent="0.2">
      <c r="A157" t="s">
        <v>92</v>
      </c>
    </row>
    <row r="158" spans="1:1" ht="12" customHeight="1" x14ac:dyDescent="0.2">
      <c r="A158" s="2" t="s">
        <v>111</v>
      </c>
    </row>
    <row r="159" spans="1:1" ht="12" customHeight="1" x14ac:dyDescent="0.2">
      <c r="A159" t="s">
        <v>91</v>
      </c>
    </row>
    <row r="160" spans="1:1" ht="12" customHeight="1" x14ac:dyDescent="0.2">
      <c r="A160" t="s">
        <v>92</v>
      </c>
    </row>
    <row r="161" spans="1:1" ht="12" customHeight="1" x14ac:dyDescent="0.2">
      <c r="A161" s="2" t="s">
        <v>112</v>
      </c>
    </row>
    <row r="162" spans="1:1" ht="12" customHeight="1" x14ac:dyDescent="0.2">
      <c r="A162" t="s">
        <v>91</v>
      </c>
    </row>
    <row r="163" spans="1:1" ht="12" customHeight="1" x14ac:dyDescent="0.2">
      <c r="A163" t="s">
        <v>92</v>
      </c>
    </row>
    <row r="164" spans="1:1" ht="12" customHeight="1" x14ac:dyDescent="0.2">
      <c r="A164" s="2" t="s">
        <v>113</v>
      </c>
    </row>
    <row r="165" spans="1:1" ht="12" customHeight="1" x14ac:dyDescent="0.2">
      <c r="A165" t="s">
        <v>91</v>
      </c>
    </row>
    <row r="166" spans="1:1" ht="12" customHeight="1" x14ac:dyDescent="0.2">
      <c r="A166" t="s">
        <v>92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55348-7A3D-4B73-A3C9-68947ADC3D8D}">
  <ds:schemaRefs>
    <ds:schemaRef ds:uri="http://schemas.microsoft.com/office/2006/metadata/properties"/>
    <ds:schemaRef ds:uri="http://schemas.microsoft.com/office/infopath/2007/PartnerControls"/>
    <ds:schemaRef ds:uri="079c66c7-79d9-4941-9a7a-97915a0296e9"/>
    <ds:schemaRef ds:uri="abe339dc-4cac-446e-aee9-dcf1d10c744b"/>
  </ds:schemaRefs>
</ds:datastoreItem>
</file>

<file path=customXml/itemProps2.xml><?xml version="1.0" encoding="utf-8"?>
<ds:datastoreItem xmlns:ds="http://schemas.openxmlformats.org/officeDocument/2006/customXml" ds:itemID="{26782711-EFA9-47EF-BEBB-6BEE3063F0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A718E-2699-4F8B-A2AB-7535B486F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Omschrijving</vt:lpstr>
    </vt:vector>
  </TitlesOfParts>
  <Manager/>
  <Company>CBS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Wetenschappelijk onderwijs: gepromoveerden aan universiteiten</dc:title>
  <dc:subject/>
  <dc:creator>CBS</dc:creator>
  <cp:keywords/>
  <dc:description/>
  <cp:lastModifiedBy>Yasha Tenhagen</cp:lastModifiedBy>
  <cp:revision/>
  <dcterms:created xsi:type="dcterms:W3CDTF">2013-06-06T11:39:23Z</dcterms:created>
  <dcterms:modified xsi:type="dcterms:W3CDTF">2025-04-22T11:26:13Z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