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knaw.sharepoint.com/sites/msteams_7d1724/Gedeelde documenten/WiC/Factsheets en datapublicaties/2 - Wetenschappers/Achterliggende bestanden/"/>
    </mc:Choice>
  </mc:AlternateContent>
  <xr:revisionPtr revIDLastSave="692" documentId="13_ncr:1_{A70C6DEB-612D-42E4-AC1E-D39A08770201}" xr6:coauthVersionLast="47" xr6:coauthVersionMax="47" xr10:uidLastSave="{BEAE5007-298D-491C-848C-67171B8F090A}"/>
  <bookViews>
    <workbookView xWindow="9510" yWindow="0" windowWidth="9780" windowHeight="10170" firstSheet="14" activeTab="14" xr2:uid="{00000000-000D-0000-FFFF-FFFF00000000}"/>
  </bookViews>
  <sheets>
    <sheet name="inhoud " sheetId="12" r:id="rId1"/>
    <sheet name="toelichting" sheetId="1" r:id="rId2"/>
    <sheet name="begrippen" sheetId="15" r:id="rId3"/>
    <sheet name="totaal" sheetId="14" r:id="rId4"/>
    <sheet name="Functie-universiteit" sheetId="2" r:id="rId5"/>
    <sheet name="Functie-HOOP-gebied" sheetId="3" r:id="rId6"/>
    <sheet name="% tijdelijk personeel" sheetId="4" r:id="rId7"/>
    <sheet name="Leeftijd-functie" sheetId="5" r:id="rId8"/>
    <sheet name="Functie-vrouwen-uni" sheetId="6" r:id="rId9"/>
    <sheet name="Functie-vrouwen-HOOP-gebied" sheetId="7" r:id="rId10"/>
    <sheet name="% Vrouwen - functie" sheetId="16" r:id="rId11"/>
    <sheet name="% WP-uni" sheetId="8" r:id="rId12"/>
    <sheet name="% WP-HOOP-gebied" sheetId="9" r:id="rId13"/>
    <sheet name="WP buitenland" sheetId="10" r:id="rId14"/>
    <sheet name="WP buitenland-uni" sheetId="13" r:id="rId15"/>
    <sheet name="WP-buitenland-gebied" sheetId="17" r:id="rId16"/>
    <sheet name="WP buitenland-functie" sheetId="11" r:id="rId17"/>
  </sheets>
  <definedNames>
    <definedName name="_xlnm.Print_Area" localSheetId="7">'Leeftijd-functie'!$A$1:$AJ$106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11" l="1"/>
  <c r="W25" i="11"/>
  <c r="V26" i="11"/>
  <c r="W26" i="11"/>
  <c r="V27" i="11"/>
  <c r="W27" i="11"/>
  <c r="V28" i="11"/>
  <c r="W28" i="11"/>
  <c r="V29" i="11"/>
  <c r="W29" i="11"/>
  <c r="V30" i="11"/>
  <c r="W30" i="11"/>
  <c r="W24" i="11"/>
  <c r="W21" i="11"/>
  <c r="W31" i="11" s="1"/>
  <c r="W34" i="17"/>
  <c r="W33" i="17"/>
  <c r="W32" i="17"/>
  <c r="W31" i="17"/>
  <c r="W30" i="17"/>
  <c r="W29" i="17"/>
  <c r="W28" i="17"/>
  <c r="W27" i="17"/>
  <c r="W26" i="17"/>
  <c r="W23" i="17"/>
  <c r="V40" i="13"/>
  <c r="W40" i="13"/>
  <c r="V41" i="13"/>
  <c r="W41" i="13"/>
  <c r="V42" i="13"/>
  <c r="W42" i="13"/>
  <c r="V43" i="13"/>
  <c r="W43" i="13"/>
  <c r="V44" i="13"/>
  <c r="W44" i="13"/>
  <c r="V45" i="13"/>
  <c r="W45" i="13"/>
  <c r="V46" i="13"/>
  <c r="W46" i="13"/>
  <c r="V47" i="13"/>
  <c r="W47" i="13"/>
  <c r="V48" i="13"/>
  <c r="W48" i="13"/>
  <c r="V49" i="13"/>
  <c r="W49" i="13"/>
  <c r="V50" i="13"/>
  <c r="W50" i="13"/>
  <c r="V51" i="13"/>
  <c r="W51" i="13"/>
  <c r="V52" i="13"/>
  <c r="W52" i="13"/>
  <c r="W39" i="13"/>
  <c r="W53" i="13"/>
  <c r="W35" i="13"/>
  <c r="W18" i="13"/>
  <c r="W6" i="10"/>
  <c r="W79" i="10" l="1"/>
  <c r="W78" i="10"/>
  <c r="W77" i="10"/>
  <c r="W80" i="10" s="1"/>
  <c r="W29" i="10"/>
  <c r="W54" i="10" s="1"/>
  <c r="AT103" i="5"/>
  <c r="AT102" i="5"/>
  <c r="AT101" i="5"/>
  <c r="AT100" i="5"/>
  <c r="AT99" i="5"/>
  <c r="AT98" i="5"/>
  <c r="AT97" i="5"/>
  <c r="AT96" i="5"/>
  <c r="AT95" i="5"/>
  <c r="AT94" i="5"/>
  <c r="AT90" i="5"/>
  <c r="AT89" i="5"/>
  <c r="AT88" i="5"/>
  <c r="AT87" i="5"/>
  <c r="AT86" i="5"/>
  <c r="AT85" i="5"/>
  <c r="AT84" i="5"/>
  <c r="AT83" i="5"/>
  <c r="AT82" i="5"/>
  <c r="AT81" i="5"/>
  <c r="AT77" i="5"/>
  <c r="AT76" i="5"/>
  <c r="AT75" i="5"/>
  <c r="AT74" i="5"/>
  <c r="AT73" i="5"/>
  <c r="AT72" i="5"/>
  <c r="AT71" i="5"/>
  <c r="AT70" i="5"/>
  <c r="AT69" i="5"/>
  <c r="AT68" i="5"/>
  <c r="AT64" i="5"/>
  <c r="AT63" i="5"/>
  <c r="AT62" i="5"/>
  <c r="AT61" i="5"/>
  <c r="AT60" i="5"/>
  <c r="AT59" i="5"/>
  <c r="AT58" i="5"/>
  <c r="AT57" i="5"/>
  <c r="AT56" i="5"/>
  <c r="AT55" i="5"/>
  <c r="AT51" i="5"/>
  <c r="AT50" i="5"/>
  <c r="AT48" i="5"/>
  <c r="AT49" i="5"/>
  <c r="AT47" i="5"/>
  <c r="AT46" i="5"/>
  <c r="AT45" i="5"/>
  <c r="AT44" i="5"/>
  <c r="AT43" i="5"/>
  <c r="AT42" i="5"/>
  <c r="AT38" i="5"/>
  <c r="AT37" i="5"/>
  <c r="AT36" i="5"/>
  <c r="AT35" i="5"/>
  <c r="AT34" i="5"/>
  <c r="AT33" i="5"/>
  <c r="AT32" i="5"/>
  <c r="AT31" i="5"/>
  <c r="AT30" i="5"/>
  <c r="AT29" i="5"/>
  <c r="AT25" i="5"/>
  <c r="AT24" i="5"/>
  <c r="AT23" i="5"/>
  <c r="AT22" i="5"/>
  <c r="AT21" i="5"/>
  <c r="AT20" i="5"/>
  <c r="AT19" i="5"/>
  <c r="AT18" i="5"/>
  <c r="AT17" i="5"/>
  <c r="AT13" i="5"/>
  <c r="AT12" i="5"/>
  <c r="AT11" i="5"/>
  <c r="AT10" i="5"/>
  <c r="AT9" i="5"/>
  <c r="AT8" i="5"/>
  <c r="AT7" i="5"/>
  <c r="AT6" i="5"/>
  <c r="AT5" i="5"/>
  <c r="W90" i="5"/>
  <c r="W89" i="5"/>
  <c r="W88" i="5"/>
  <c r="W87" i="5"/>
  <c r="W86" i="5"/>
  <c r="W85" i="5"/>
  <c r="W84" i="5"/>
  <c r="W83" i="5"/>
  <c r="W82" i="5"/>
  <c r="W81" i="5"/>
  <c r="W26" i="5"/>
  <c r="W14" i="5"/>
  <c r="W39" i="5"/>
  <c r="W52" i="5"/>
  <c r="W65" i="5"/>
  <c r="W78" i="5"/>
  <c r="W104" i="5"/>
  <c r="AT104" i="5" s="1"/>
  <c r="W12" i="4"/>
  <c r="W11" i="4"/>
  <c r="W10" i="4"/>
  <c r="W9" i="4"/>
  <c r="W8" i="4"/>
  <c r="W7" i="4"/>
  <c r="W6" i="4"/>
  <c r="W5" i="4"/>
  <c r="W4" i="4"/>
  <c r="W35" i="4"/>
  <c r="W38" i="4" s="1"/>
  <c r="W23" i="4"/>
  <c r="W26" i="4"/>
  <c r="AJ110" i="3"/>
  <c r="AJ109" i="3"/>
  <c r="AJ108" i="3"/>
  <c r="AJ107" i="3"/>
  <c r="AJ106" i="3"/>
  <c r="AJ105" i="3"/>
  <c r="AJ104" i="3"/>
  <c r="AJ103" i="3"/>
  <c r="AJ11" i="3"/>
  <c r="AJ33" i="3" s="1"/>
  <c r="AJ10" i="3"/>
  <c r="AJ32" i="3" s="1"/>
  <c r="AJ9" i="3"/>
  <c r="AJ31" i="3" s="1"/>
  <c r="AJ8" i="3"/>
  <c r="AJ7" i="3"/>
  <c r="AJ29" i="3" s="1"/>
  <c r="AJ6" i="3"/>
  <c r="AJ28" i="3" s="1"/>
  <c r="AJ5" i="3"/>
  <c r="AJ27" i="3" s="1"/>
  <c r="AJ4" i="3"/>
  <c r="AJ26" i="3" s="1"/>
  <c r="AJ23" i="3"/>
  <c r="AJ45" i="3"/>
  <c r="AJ56" i="3"/>
  <c r="AJ67" i="3"/>
  <c r="AJ78" i="3"/>
  <c r="AJ89" i="3"/>
  <c r="AJ100" i="3"/>
  <c r="AJ122" i="3"/>
  <c r="AB170" i="2"/>
  <c r="AB169" i="2"/>
  <c r="AB168" i="2"/>
  <c r="AB167" i="2"/>
  <c r="AB166" i="2"/>
  <c r="AB165" i="2"/>
  <c r="AB164" i="2"/>
  <c r="AB163" i="2"/>
  <c r="AB162" i="2"/>
  <c r="AB161" i="2"/>
  <c r="AB160" i="2"/>
  <c r="AB159" i="2"/>
  <c r="AB158" i="2"/>
  <c r="AB157" i="2"/>
  <c r="AB43" i="2"/>
  <c r="AB42" i="2"/>
  <c r="AB41" i="2"/>
  <c r="AB44" i="2"/>
  <c r="AB45" i="2"/>
  <c r="AB46" i="2"/>
  <c r="AB47" i="2"/>
  <c r="AB48" i="2"/>
  <c r="AB49" i="2"/>
  <c r="AB50" i="2"/>
  <c r="AB51" i="2"/>
  <c r="AB40" i="2"/>
  <c r="AB39" i="2"/>
  <c r="AB38" i="2"/>
  <c r="AB18" i="2"/>
  <c r="AB35" i="2"/>
  <c r="AB69" i="2"/>
  <c r="AB86" i="2"/>
  <c r="AB103" i="2"/>
  <c r="AB120" i="2"/>
  <c r="AB137" i="2"/>
  <c r="AB154" i="2"/>
  <c r="AB188" i="2"/>
  <c r="AC19" i="14"/>
  <c r="AC18" i="14"/>
  <c r="AC14" i="14"/>
  <c r="AC13" i="14"/>
  <c r="W52" i="10" l="1"/>
  <c r="W32" i="10"/>
  <c r="W33" i="10"/>
  <c r="W55" i="10"/>
  <c r="W56" i="10"/>
  <c r="W53" i="10"/>
  <c r="AT91" i="5"/>
  <c r="AT78" i="5"/>
  <c r="AT65" i="5"/>
  <c r="AT52" i="5"/>
  <c r="AT39" i="5"/>
  <c r="AT26" i="5"/>
  <c r="AT14" i="5"/>
  <c r="W91" i="5"/>
  <c r="W13" i="4"/>
  <c r="AJ111" i="3"/>
  <c r="AJ12" i="3"/>
  <c r="AJ30" i="3"/>
  <c r="AJ34" i="3" s="1"/>
  <c r="AB171" i="2"/>
  <c r="AB52" i="2"/>
  <c r="AC29" i="14" l="1"/>
  <c r="AC24" i="14"/>
  <c r="AC20" i="14" s="1"/>
  <c r="AC15" i="14"/>
  <c r="AC6" i="14" s="1"/>
  <c r="T80" i="10"/>
  <c r="U80" i="10"/>
  <c r="V80" i="10"/>
  <c r="T79" i="10"/>
  <c r="U79" i="10"/>
  <c r="V79" i="10"/>
  <c r="T78" i="10"/>
  <c r="U78" i="10"/>
  <c r="V78" i="10"/>
  <c r="T77" i="10"/>
  <c r="U77" i="10"/>
  <c r="V77" i="10"/>
  <c r="T55" i="10"/>
  <c r="U55" i="10"/>
  <c r="V55" i="10"/>
  <c r="V33" i="10"/>
  <c r="V56" i="10"/>
  <c r="T54" i="10"/>
  <c r="U54" i="10"/>
  <c r="V54" i="10"/>
  <c r="T53" i="10"/>
  <c r="U53" i="10"/>
  <c r="V53" i="10"/>
  <c r="T52" i="10"/>
  <c r="U52" i="10"/>
  <c r="V52" i="10"/>
  <c r="T56" i="10"/>
  <c r="U56" i="10"/>
  <c r="T33" i="10"/>
  <c r="U33" i="10"/>
  <c r="T32" i="10"/>
  <c r="U32" i="10"/>
  <c r="V32" i="10"/>
  <c r="V29" i="10"/>
  <c r="T29" i="10"/>
  <c r="U29" i="10"/>
  <c r="V24" i="11" l="1"/>
  <c r="V21" i="11"/>
  <c r="V11" i="11"/>
  <c r="V32" i="17"/>
  <c r="V33" i="17"/>
  <c r="V31" i="17"/>
  <c r="V30" i="17"/>
  <c r="V29" i="17"/>
  <c r="V28" i="17"/>
  <c r="V27" i="17"/>
  <c r="V26" i="17"/>
  <c r="V23" i="17"/>
  <c r="V34" i="17" s="1"/>
  <c r="V12" i="17"/>
  <c r="V53" i="13"/>
  <c r="V39" i="13"/>
  <c r="V31" i="11" l="1"/>
  <c r="V35" i="13" l="1"/>
  <c r="V18" i="13"/>
  <c r="AS19" i="5" l="1"/>
  <c r="AS20" i="5"/>
  <c r="AS21" i="5"/>
  <c r="AS22" i="5"/>
  <c r="AS23" i="5"/>
  <c r="AS24" i="5"/>
  <c r="AS25" i="5"/>
  <c r="AS29" i="5"/>
  <c r="AS30" i="5"/>
  <c r="AS31" i="5"/>
  <c r="AS32" i="5"/>
  <c r="AS44" i="5"/>
  <c r="AS45" i="5"/>
  <c r="AS46" i="5"/>
  <c r="AS47" i="5"/>
  <c r="AS48" i="5"/>
  <c r="AS49" i="5"/>
  <c r="AS72" i="5"/>
  <c r="AS71" i="5"/>
  <c r="AS70" i="5"/>
  <c r="AS69" i="5"/>
  <c r="AS68" i="5"/>
  <c r="AS76" i="5"/>
  <c r="AS77" i="5"/>
  <c r="AS98" i="5"/>
  <c r="AS97" i="5"/>
  <c r="AS96" i="5"/>
  <c r="AS95" i="5"/>
  <c r="AS94" i="5"/>
  <c r="V90" i="5"/>
  <c r="V89" i="5"/>
  <c r="V88" i="5"/>
  <c r="V87" i="5"/>
  <c r="V86" i="5"/>
  <c r="V85" i="5"/>
  <c r="V84" i="5"/>
  <c r="V83" i="5"/>
  <c r="V82" i="5"/>
  <c r="V81" i="5"/>
  <c r="V14" i="5"/>
  <c r="AS12" i="5" s="1"/>
  <c r="V26" i="5"/>
  <c r="AS17" i="5" s="1"/>
  <c r="V39" i="5"/>
  <c r="AS33" i="5" s="1"/>
  <c r="V52" i="5"/>
  <c r="AS50" i="5" s="1"/>
  <c r="V65" i="5"/>
  <c r="AS59" i="5" s="1"/>
  <c r="V78" i="5"/>
  <c r="AS75" i="5" s="1"/>
  <c r="V104" i="5"/>
  <c r="AS104" i="5" s="1"/>
  <c r="V12" i="4"/>
  <c r="V11" i="4"/>
  <c r="V10" i="4"/>
  <c r="V9" i="4"/>
  <c r="V8" i="4"/>
  <c r="V7" i="4"/>
  <c r="V6" i="4"/>
  <c r="V5" i="4"/>
  <c r="V4" i="4"/>
  <c r="V35" i="4"/>
  <c r="V38" i="4" s="1"/>
  <c r="U23" i="4"/>
  <c r="V23" i="4"/>
  <c r="V26" i="4" s="1"/>
  <c r="AI110" i="3"/>
  <c r="AI109" i="3"/>
  <c r="AI108" i="3"/>
  <c r="AI107" i="3"/>
  <c r="AI106" i="3"/>
  <c r="AI105" i="3"/>
  <c r="AI104" i="3"/>
  <c r="AI103" i="3"/>
  <c r="AI11" i="3"/>
  <c r="AI33" i="3" s="1"/>
  <c r="AI10" i="3"/>
  <c r="AI32" i="3" s="1"/>
  <c r="AI9" i="3"/>
  <c r="AI31" i="3" s="1"/>
  <c r="AI8" i="3"/>
  <c r="AI30" i="3" s="1"/>
  <c r="AI7" i="3"/>
  <c r="AI29" i="3" s="1"/>
  <c r="AI6" i="3"/>
  <c r="AI28" i="3" s="1"/>
  <c r="AI5" i="3"/>
  <c r="AI27" i="3" s="1"/>
  <c r="AI4" i="3"/>
  <c r="AI26" i="3" s="1"/>
  <c r="AI122" i="3"/>
  <c r="AI100" i="3"/>
  <c r="AI89" i="3"/>
  <c r="AI78" i="3"/>
  <c r="AI67" i="3"/>
  <c r="AI56" i="3"/>
  <c r="AI45" i="3"/>
  <c r="AI23" i="3"/>
  <c r="AS73" i="5" l="1"/>
  <c r="AS101" i="5"/>
  <c r="AS102" i="5"/>
  <c r="AS64" i="5"/>
  <c r="AS55" i="5"/>
  <c r="AS56" i="5"/>
  <c r="AS57" i="5"/>
  <c r="AS5" i="5"/>
  <c r="AS58" i="5"/>
  <c r="AS6" i="5"/>
  <c r="AS38" i="5"/>
  <c r="AS60" i="5"/>
  <c r="AS8" i="5"/>
  <c r="AS61" i="5"/>
  <c r="AS9" i="5"/>
  <c r="AS14" i="5" s="1"/>
  <c r="AS62" i="5"/>
  <c r="AS35" i="5"/>
  <c r="AS51" i="5"/>
  <c r="AS52" i="5" s="1"/>
  <c r="AS34" i="5"/>
  <c r="AS39" i="5" s="1"/>
  <c r="AS11" i="5"/>
  <c r="AS99" i="5"/>
  <c r="AS100" i="5"/>
  <c r="AS74" i="5"/>
  <c r="AS103" i="5"/>
  <c r="AS63" i="5"/>
  <c r="AS18" i="5"/>
  <c r="AS13" i="5"/>
  <c r="AS43" i="5"/>
  <c r="AS42" i="5"/>
  <c r="AS7" i="5"/>
  <c r="AS37" i="5"/>
  <c r="AS36" i="5"/>
  <c r="AS10" i="5"/>
  <c r="AS26" i="5"/>
  <c r="AS65" i="5"/>
  <c r="AS78" i="5"/>
  <c r="V91" i="5"/>
  <c r="AS87" i="5" s="1"/>
  <c r="V13" i="4"/>
  <c r="AI111" i="3"/>
  <c r="AI34" i="3"/>
  <c r="AI12" i="3"/>
  <c r="AA188" i="2"/>
  <c r="AA171" i="2"/>
  <c r="AA170" i="2"/>
  <c r="AA169" i="2"/>
  <c r="AA168" i="2"/>
  <c r="AA167" i="2"/>
  <c r="AA166" i="2"/>
  <c r="AA165" i="2"/>
  <c r="AA164" i="2"/>
  <c r="AA163" i="2"/>
  <c r="AA162" i="2"/>
  <c r="AA161" i="2"/>
  <c r="AA160" i="2"/>
  <c r="AA159" i="2"/>
  <c r="AA158" i="2"/>
  <c r="AA157" i="2"/>
  <c r="AA154" i="2"/>
  <c r="AA137" i="2"/>
  <c r="AA120" i="2"/>
  <c r="AA103" i="2"/>
  <c r="AA86" i="2"/>
  <c r="AA69" i="2"/>
  <c r="AA45" i="2"/>
  <c r="AA46" i="2"/>
  <c r="AA47" i="2"/>
  <c r="AA48" i="2"/>
  <c r="AA49" i="2"/>
  <c r="AA50" i="2"/>
  <c r="AA51" i="2"/>
  <c r="AA44" i="2"/>
  <c r="AA43" i="2"/>
  <c r="AA42" i="2"/>
  <c r="AA41" i="2"/>
  <c r="AA40" i="2"/>
  <c r="AA39" i="2"/>
  <c r="AA38" i="2"/>
  <c r="AA35" i="2"/>
  <c r="AA18" i="2"/>
  <c r="AB15" i="14"/>
  <c r="AB6" i="14" s="1"/>
  <c r="AB29" i="14"/>
  <c r="AB24" i="14"/>
  <c r="U25" i="11"/>
  <c r="U26" i="11"/>
  <c r="U27" i="11"/>
  <c r="U28" i="11"/>
  <c r="U29" i="11"/>
  <c r="U30" i="11"/>
  <c r="U24" i="11"/>
  <c r="U21" i="11"/>
  <c r="U11" i="11"/>
  <c r="U12" i="17"/>
  <c r="U28" i="17"/>
  <c r="U29" i="17"/>
  <c r="U30" i="17"/>
  <c r="U31" i="17"/>
  <c r="U32" i="17"/>
  <c r="U33" i="17"/>
  <c r="U27" i="17"/>
  <c r="U26" i="17"/>
  <c r="U23" i="17"/>
  <c r="U18" i="13"/>
  <c r="U53" i="13" s="1"/>
  <c r="U52" i="13"/>
  <c r="U51" i="13"/>
  <c r="U50" i="13"/>
  <c r="U49" i="13"/>
  <c r="U48" i="13"/>
  <c r="U47" i="13"/>
  <c r="U46" i="13"/>
  <c r="U45" i="13"/>
  <c r="U44" i="13"/>
  <c r="U43" i="13"/>
  <c r="U42" i="13"/>
  <c r="U41" i="13"/>
  <c r="U40" i="13"/>
  <c r="U39" i="13"/>
  <c r="U35" i="13"/>
  <c r="AS83" i="5" l="1"/>
  <c r="AS82" i="5"/>
  <c r="AS81" i="5"/>
  <c r="AS88" i="5"/>
  <c r="AS89" i="5"/>
  <c r="AS85" i="5"/>
  <c r="AS84" i="5"/>
  <c r="AS90" i="5"/>
  <c r="AS86" i="5"/>
  <c r="AA52" i="2"/>
  <c r="AB20" i="14"/>
  <c r="U34" i="17"/>
  <c r="U31" i="11"/>
  <c r="Z5" i="14"/>
  <c r="Z4" i="14"/>
  <c r="Z6" i="14" s="1"/>
  <c r="Z10" i="14"/>
  <c r="AS91" i="5" l="1"/>
  <c r="J39" i="6"/>
  <c r="J40" i="6"/>
  <c r="J41" i="6"/>
  <c r="J42" i="6"/>
  <c r="J43" i="6"/>
  <c r="J44" i="6"/>
  <c r="J45" i="6"/>
  <c r="J46" i="6"/>
  <c r="J47" i="6"/>
  <c r="J48" i="6"/>
  <c r="J49" i="6"/>
  <c r="J50" i="6"/>
  <c r="J51" i="6"/>
  <c r="J38" i="6"/>
  <c r="J22" i="6"/>
  <c r="J23" i="6"/>
  <c r="J24" i="6"/>
  <c r="J25" i="6"/>
  <c r="J26" i="6"/>
  <c r="J27" i="6"/>
  <c r="J28" i="6"/>
  <c r="J29" i="6"/>
  <c r="J30" i="6"/>
  <c r="J31" i="6"/>
  <c r="J32" i="6"/>
  <c r="J33" i="6"/>
  <c r="J34" i="6"/>
  <c r="J21" i="6"/>
  <c r="U82" i="5"/>
  <c r="U83" i="5"/>
  <c r="U84" i="5"/>
  <c r="U85" i="5"/>
  <c r="U86" i="5"/>
  <c r="U87" i="5"/>
  <c r="U88" i="5"/>
  <c r="U89" i="5"/>
  <c r="U90" i="5"/>
  <c r="U81" i="5"/>
  <c r="U14" i="5"/>
  <c r="U26" i="5"/>
  <c r="AR23" i="5" s="1"/>
  <c r="U39" i="5"/>
  <c r="AR30" i="5" s="1"/>
  <c r="U52" i="5"/>
  <c r="U65" i="5"/>
  <c r="AR61" i="5" s="1"/>
  <c r="U78" i="5"/>
  <c r="AR71" i="5" s="1"/>
  <c r="U104" i="5"/>
  <c r="AR94" i="5" s="1"/>
  <c r="U12" i="4"/>
  <c r="U11" i="4"/>
  <c r="U9" i="4"/>
  <c r="U8" i="4"/>
  <c r="U7" i="4"/>
  <c r="U6" i="4"/>
  <c r="U5" i="4"/>
  <c r="U4" i="4"/>
  <c r="U35" i="4"/>
  <c r="U38" i="4" s="1"/>
  <c r="U26" i="4"/>
  <c r="AH5" i="3"/>
  <c r="AH27" i="3" s="1"/>
  <c r="AH6" i="3"/>
  <c r="AH28" i="3" s="1"/>
  <c r="AH7" i="3"/>
  <c r="AH29" i="3" s="1"/>
  <c r="AH8" i="3"/>
  <c r="AH30" i="3" s="1"/>
  <c r="AH9" i="3"/>
  <c r="AH31" i="3" s="1"/>
  <c r="AH10" i="3"/>
  <c r="AH32" i="3" s="1"/>
  <c r="AH11" i="3"/>
  <c r="AH33" i="3" s="1"/>
  <c r="AH4" i="3"/>
  <c r="AH26" i="3" s="1"/>
  <c r="AH104" i="3"/>
  <c r="AH105" i="3"/>
  <c r="AH106" i="3"/>
  <c r="AH107" i="3"/>
  <c r="AH108" i="3"/>
  <c r="AH109" i="3"/>
  <c r="AH110" i="3"/>
  <c r="AH103" i="3"/>
  <c r="AH23" i="3"/>
  <c r="AH45" i="3"/>
  <c r="AH56" i="3"/>
  <c r="AH67" i="3"/>
  <c r="AH78" i="3"/>
  <c r="AH89" i="3"/>
  <c r="AH100" i="3"/>
  <c r="AH122" i="3"/>
  <c r="Z41" i="2"/>
  <c r="Z42" i="2"/>
  <c r="Z45" i="2"/>
  <c r="Z49" i="2"/>
  <c r="Z50" i="2"/>
  <c r="Z5" i="2"/>
  <c r="Z39" i="2" s="1"/>
  <c r="Z6" i="2"/>
  <c r="Z40" i="2" s="1"/>
  <c r="Z7" i="2"/>
  <c r="Z8" i="2"/>
  <c r="Z9" i="2"/>
  <c r="Z43" i="2" s="1"/>
  <c r="Z10" i="2"/>
  <c r="Z44" i="2" s="1"/>
  <c r="Z11" i="2"/>
  <c r="Z12" i="2"/>
  <c r="Z46" i="2" s="1"/>
  <c r="Z13" i="2"/>
  <c r="Z47" i="2" s="1"/>
  <c r="Z14" i="2"/>
  <c r="Z48" i="2" s="1"/>
  <c r="Z15" i="2"/>
  <c r="Z16" i="2"/>
  <c r="Z17" i="2"/>
  <c r="Z51" i="2" s="1"/>
  <c r="Z4" i="2"/>
  <c r="Z38" i="2" s="1"/>
  <c r="Z158" i="2"/>
  <c r="Z159" i="2"/>
  <c r="Z160" i="2"/>
  <c r="Z161" i="2"/>
  <c r="Z162" i="2"/>
  <c r="Z163" i="2"/>
  <c r="Z164" i="2"/>
  <c r="Z165" i="2"/>
  <c r="Z166" i="2"/>
  <c r="Z167" i="2"/>
  <c r="Z168" i="2"/>
  <c r="Z169" i="2"/>
  <c r="Z170" i="2"/>
  <c r="Z157" i="2"/>
  <c r="Z154" i="2"/>
  <c r="Z137" i="2"/>
  <c r="Z120" i="2"/>
  <c r="Z103" i="2"/>
  <c r="Z86" i="2"/>
  <c r="Z188" i="2"/>
  <c r="Z69" i="2"/>
  <c r="Z35" i="2"/>
  <c r="AA19" i="14"/>
  <c r="AA18" i="14"/>
  <c r="AA24" i="14"/>
  <c r="AA29" i="14"/>
  <c r="AA20" i="14" s="1"/>
  <c r="AA5" i="14"/>
  <c r="AA4" i="14"/>
  <c r="AA15" i="14"/>
  <c r="AA6" i="14" s="1"/>
  <c r="AR46" i="5" l="1"/>
  <c r="AR49" i="5"/>
  <c r="AR50" i="5"/>
  <c r="AR44" i="5"/>
  <c r="AR45" i="5"/>
  <c r="AR47" i="5"/>
  <c r="AR48" i="5"/>
  <c r="AR51" i="5"/>
  <c r="AR35" i="5"/>
  <c r="AR10" i="5"/>
  <c r="AR5" i="5"/>
  <c r="AR34" i="5"/>
  <c r="AR62" i="5"/>
  <c r="AR29" i="5"/>
  <c r="U13" i="4"/>
  <c r="Z18" i="2"/>
  <c r="Z52" i="2"/>
  <c r="AR75" i="5"/>
  <c r="AR100" i="5"/>
  <c r="AR37" i="5"/>
  <c r="AR74" i="5"/>
  <c r="AR99" i="5"/>
  <c r="AR36" i="5"/>
  <c r="AR72" i="5"/>
  <c r="AR98" i="5"/>
  <c r="AR104" i="5"/>
  <c r="AR96" i="5"/>
  <c r="AR22" i="5"/>
  <c r="AR32" i="5"/>
  <c r="AR70" i="5"/>
  <c r="AR103" i="5"/>
  <c r="AR95" i="5"/>
  <c r="AR69" i="5"/>
  <c r="AR21" i="5"/>
  <c r="AR31" i="5"/>
  <c r="AR77" i="5"/>
  <c r="AR102" i="5"/>
  <c r="AR17" i="5"/>
  <c r="U10" i="4"/>
  <c r="AR18" i="5"/>
  <c r="AR43" i="5"/>
  <c r="AR76" i="5"/>
  <c r="AR101" i="5"/>
  <c r="AR9" i="5"/>
  <c r="AR8" i="5"/>
  <c r="AR55" i="5"/>
  <c r="AR63" i="5"/>
  <c r="U91" i="5"/>
  <c r="AR89" i="5" s="1"/>
  <c r="AR7" i="5"/>
  <c r="AR20" i="5"/>
  <c r="AR56" i="5"/>
  <c r="AR64" i="5"/>
  <c r="AR97" i="5"/>
  <c r="AR6" i="5"/>
  <c r="AR19" i="5"/>
  <c r="AR33" i="5"/>
  <c r="AR57" i="5"/>
  <c r="AR68" i="5"/>
  <c r="AR73" i="5"/>
  <c r="AR13" i="5"/>
  <c r="AR58" i="5"/>
  <c r="AR12" i="5"/>
  <c r="AR25" i="5"/>
  <c r="AR59" i="5"/>
  <c r="AR11" i="5"/>
  <c r="AR24" i="5"/>
  <c r="AR38" i="5"/>
  <c r="AR60" i="5"/>
  <c r="AR42" i="5"/>
  <c r="AH34" i="3"/>
  <c r="AH12" i="3"/>
  <c r="AH111" i="3"/>
  <c r="Z171" i="2"/>
  <c r="Z19" i="14"/>
  <c r="Z18" i="14"/>
  <c r="Z24" i="14"/>
  <c r="AR78" i="5" l="1"/>
  <c r="AR87" i="5"/>
  <c r="AR88" i="5"/>
  <c r="AR65" i="5"/>
  <c r="AR14" i="5"/>
  <c r="AR52" i="5"/>
  <c r="AR83" i="5"/>
  <c r="Z20" i="14"/>
  <c r="AR82" i="5"/>
  <c r="AR39" i="5"/>
  <c r="AR26" i="5"/>
  <c r="AR81" i="5"/>
  <c r="AR84" i="5"/>
  <c r="AR86" i="5"/>
  <c r="AR85" i="5"/>
  <c r="AR90" i="5"/>
  <c r="Z29" i="14"/>
  <c r="AR91" i="5" l="1"/>
  <c r="T82" i="5"/>
  <c r="T83" i="5"/>
  <c r="T84" i="5"/>
  <c r="T85" i="5"/>
  <c r="T86" i="5"/>
  <c r="T87" i="5"/>
  <c r="T88" i="5"/>
  <c r="T89" i="5"/>
  <c r="T90" i="5"/>
  <c r="T81" i="5"/>
  <c r="T14" i="5"/>
  <c r="AQ5" i="5" s="1"/>
  <c r="T26" i="5"/>
  <c r="AQ20" i="5" s="1"/>
  <c r="T39" i="5"/>
  <c r="AQ31" i="5" s="1"/>
  <c r="T52" i="5"/>
  <c r="AQ42" i="5" s="1"/>
  <c r="T65" i="5"/>
  <c r="AQ57" i="5" s="1"/>
  <c r="T78" i="5"/>
  <c r="AQ68" i="5" s="1"/>
  <c r="T104" i="5"/>
  <c r="AQ97" i="5" s="1"/>
  <c r="Y18" i="2"/>
  <c r="Y35" i="2"/>
  <c r="Y38" i="2"/>
  <c r="Y39" i="2"/>
  <c r="Y40" i="2"/>
  <c r="Y41" i="2"/>
  <c r="Y42" i="2"/>
  <c r="Y43" i="2"/>
  <c r="Y44" i="2"/>
  <c r="Y45" i="2"/>
  <c r="Y46" i="2"/>
  <c r="Y47" i="2"/>
  <c r="Y48" i="2"/>
  <c r="Y49" i="2"/>
  <c r="Y50" i="2"/>
  <c r="Y51" i="2"/>
  <c r="Y69" i="2"/>
  <c r="Y86" i="2"/>
  <c r="Y103" i="2"/>
  <c r="Y120" i="2"/>
  <c r="Y137" i="2"/>
  <c r="Y154" i="2"/>
  <c r="Y157" i="2"/>
  <c r="Y158" i="2"/>
  <c r="Y159" i="2"/>
  <c r="Y160" i="2"/>
  <c r="Y161" i="2"/>
  <c r="Y162" i="2"/>
  <c r="Y163" i="2"/>
  <c r="Y164" i="2"/>
  <c r="Y165" i="2"/>
  <c r="Y166" i="2"/>
  <c r="Y167" i="2"/>
  <c r="Y168" i="2"/>
  <c r="Y169" i="2"/>
  <c r="Y170" i="2"/>
  <c r="Y188" i="2"/>
  <c r="AG103" i="3"/>
  <c r="AG104" i="3"/>
  <c r="AG105" i="3"/>
  <c r="AG106" i="3"/>
  <c r="AG107" i="3"/>
  <c r="AG108" i="3"/>
  <c r="AG109" i="3"/>
  <c r="AG110" i="3"/>
  <c r="AG67" i="3"/>
  <c r="AG12" i="3"/>
  <c r="AG23" i="3"/>
  <c r="AG26" i="3"/>
  <c r="AG27" i="3"/>
  <c r="AG28" i="3"/>
  <c r="AG29" i="3"/>
  <c r="AG30" i="3"/>
  <c r="AG31" i="3"/>
  <c r="AG32" i="3"/>
  <c r="AG33" i="3"/>
  <c r="AG45" i="3"/>
  <c r="AG56" i="3"/>
  <c r="AG78" i="3"/>
  <c r="AG89" i="3"/>
  <c r="AG100" i="3"/>
  <c r="AG122" i="3"/>
  <c r="T35" i="4"/>
  <c r="T38" i="4" s="1"/>
  <c r="T23" i="4"/>
  <c r="T26" i="4" s="1"/>
  <c r="T4" i="4"/>
  <c r="T5" i="4"/>
  <c r="T6" i="4"/>
  <c r="T7" i="4"/>
  <c r="T8" i="4"/>
  <c r="T9" i="4"/>
  <c r="T11" i="4"/>
  <c r="T12" i="4"/>
  <c r="AQ8" i="5" l="1"/>
  <c r="AG111" i="3"/>
  <c r="AQ64" i="5"/>
  <c r="AQ49" i="5"/>
  <c r="AQ56" i="5"/>
  <c r="AQ38" i="5"/>
  <c r="AQ104" i="5"/>
  <c r="AQ34" i="5"/>
  <c r="AQ100" i="5"/>
  <c r="AQ30" i="5"/>
  <c r="AQ96" i="5"/>
  <c r="AQ12" i="5"/>
  <c r="T91" i="5"/>
  <c r="AQ81" i="5" s="1"/>
  <c r="AQ60" i="5"/>
  <c r="AQ45" i="5"/>
  <c r="AQ75" i="5"/>
  <c r="AQ71" i="5"/>
  <c r="AQ103" i="5"/>
  <c r="AQ99" i="5"/>
  <c r="AQ95" i="5"/>
  <c r="AQ74" i="5"/>
  <c r="AQ70" i="5"/>
  <c r="AQ63" i="5"/>
  <c r="AQ59" i="5"/>
  <c r="AQ55" i="5"/>
  <c r="AQ48" i="5"/>
  <c r="AQ44" i="5"/>
  <c r="AQ37" i="5"/>
  <c r="AQ33" i="5"/>
  <c r="AQ29" i="5"/>
  <c r="AQ22" i="5"/>
  <c r="AQ18" i="5"/>
  <c r="AQ11" i="5"/>
  <c r="AQ7" i="5"/>
  <c r="AQ102" i="5"/>
  <c r="AQ98" i="5"/>
  <c r="AQ94" i="5"/>
  <c r="AQ77" i="5"/>
  <c r="AQ73" i="5"/>
  <c r="AQ69" i="5"/>
  <c r="AQ62" i="5"/>
  <c r="AQ58" i="5"/>
  <c r="AQ51" i="5"/>
  <c r="AQ47" i="5"/>
  <c r="AQ43" i="5"/>
  <c r="AQ36" i="5"/>
  <c r="AQ32" i="5"/>
  <c r="AQ25" i="5"/>
  <c r="AQ21" i="5"/>
  <c r="AQ17" i="5"/>
  <c r="AQ10" i="5"/>
  <c r="AQ6" i="5"/>
  <c r="AQ23" i="5"/>
  <c r="AQ19" i="5"/>
  <c r="AQ101" i="5"/>
  <c r="AQ76" i="5"/>
  <c r="AQ72" i="5"/>
  <c r="AQ61" i="5"/>
  <c r="AQ50" i="5"/>
  <c r="AQ46" i="5"/>
  <c r="AQ35" i="5"/>
  <c r="AQ24" i="5"/>
  <c r="AQ13" i="5"/>
  <c r="AQ9" i="5"/>
  <c r="Y171" i="2"/>
  <c r="Y52" i="2"/>
  <c r="AG34" i="3"/>
  <c r="T10" i="4"/>
  <c r="T13" i="4"/>
  <c r="T30" i="11"/>
  <c r="T29" i="11"/>
  <c r="T28" i="11"/>
  <c r="T27" i="11"/>
  <c r="T26" i="11"/>
  <c r="T25" i="11"/>
  <c r="T24" i="11"/>
  <c r="T21" i="11"/>
  <c r="T11" i="11"/>
  <c r="T31" i="11" s="1"/>
  <c r="T33" i="17"/>
  <c r="T32" i="17"/>
  <c r="T31" i="17"/>
  <c r="T30" i="17"/>
  <c r="T29" i="17"/>
  <c r="T28" i="17"/>
  <c r="T27" i="17"/>
  <c r="T26" i="17"/>
  <c r="T12" i="17"/>
  <c r="T34" i="17" s="1"/>
  <c r="T23" i="17"/>
  <c r="T52" i="13"/>
  <c r="T51" i="13"/>
  <c r="T50" i="13"/>
  <c r="T49" i="13"/>
  <c r="T48" i="13"/>
  <c r="T47" i="13"/>
  <c r="T46" i="13"/>
  <c r="T45" i="13"/>
  <c r="T44" i="13"/>
  <c r="T43" i="13"/>
  <c r="T42" i="13"/>
  <c r="T35" i="13"/>
  <c r="T41" i="13"/>
  <c r="T40" i="13"/>
  <c r="T39" i="13"/>
  <c r="T18" i="13"/>
  <c r="T53" i="13" s="1"/>
  <c r="AQ85" i="5" l="1"/>
  <c r="AQ65" i="5"/>
  <c r="AQ14" i="5"/>
  <c r="AQ90" i="5"/>
  <c r="AQ86" i="5"/>
  <c r="AQ88" i="5"/>
  <c r="AQ78" i="5"/>
  <c r="AQ82" i="5"/>
  <c r="AQ89" i="5"/>
  <c r="AQ87" i="5"/>
  <c r="AQ83" i="5"/>
  <c r="AQ84" i="5"/>
  <c r="AQ52" i="5"/>
  <c r="AQ39" i="5"/>
  <c r="AQ26" i="5"/>
  <c r="S27" i="17"/>
  <c r="S28" i="17"/>
  <c r="S29" i="17"/>
  <c r="S30" i="17"/>
  <c r="S31" i="17"/>
  <c r="S32" i="17"/>
  <c r="S33" i="17"/>
  <c r="S26" i="17"/>
  <c r="S40" i="13"/>
  <c r="S41" i="13"/>
  <c r="S42" i="13"/>
  <c r="S43" i="13"/>
  <c r="S44" i="13"/>
  <c r="S45" i="13"/>
  <c r="S46" i="13"/>
  <c r="S47" i="13"/>
  <c r="S48" i="13"/>
  <c r="S49" i="13"/>
  <c r="S50" i="13"/>
  <c r="S51" i="13"/>
  <c r="S52" i="13"/>
  <c r="S39" i="13"/>
  <c r="S35" i="13"/>
  <c r="AQ91" i="5" l="1"/>
  <c r="H21" i="6"/>
  <c r="K5" i="7" l="1"/>
  <c r="K6" i="7"/>
  <c r="K7" i="7"/>
  <c r="K8" i="7"/>
  <c r="K9" i="7"/>
  <c r="K10" i="7"/>
  <c r="K11" i="7"/>
  <c r="I5" i="7"/>
  <c r="I6" i="7"/>
  <c r="I7" i="7"/>
  <c r="I8" i="7"/>
  <c r="I9" i="7"/>
  <c r="I10" i="7"/>
  <c r="I11" i="7"/>
  <c r="G5" i="7"/>
  <c r="G6" i="7"/>
  <c r="G7" i="7"/>
  <c r="G8" i="7"/>
  <c r="G9" i="7"/>
  <c r="G10" i="7"/>
  <c r="G11" i="7"/>
  <c r="F5" i="7"/>
  <c r="F6" i="7"/>
  <c r="F7" i="7"/>
  <c r="F8" i="7"/>
  <c r="F9" i="7"/>
  <c r="F10" i="7"/>
  <c r="F11" i="7"/>
  <c r="E5" i="7"/>
  <c r="E6" i="7"/>
  <c r="E7" i="7"/>
  <c r="E8" i="7"/>
  <c r="E9" i="7"/>
  <c r="E10" i="7"/>
  <c r="E11" i="7"/>
  <c r="D5" i="7"/>
  <c r="D6" i="7"/>
  <c r="D7" i="7"/>
  <c r="D8" i="7"/>
  <c r="D9" i="7"/>
  <c r="D10" i="7"/>
  <c r="D11" i="7"/>
  <c r="C5" i="7"/>
  <c r="C6" i="7"/>
  <c r="C7" i="7"/>
  <c r="C8" i="7"/>
  <c r="C9" i="7"/>
  <c r="C10" i="7"/>
  <c r="C11" i="7"/>
  <c r="C4" i="7"/>
  <c r="D4" i="7"/>
  <c r="E4" i="7"/>
  <c r="F4" i="7"/>
  <c r="I4" i="7"/>
  <c r="K4" i="7"/>
  <c r="B5" i="7"/>
  <c r="B6" i="7"/>
  <c r="B7" i="7"/>
  <c r="B8" i="7"/>
  <c r="B9" i="7"/>
  <c r="B10" i="7"/>
  <c r="B11" i="7"/>
  <c r="B4" i="7"/>
  <c r="H27" i="7"/>
  <c r="H28" i="7"/>
  <c r="H29" i="7"/>
  <c r="H30" i="7"/>
  <c r="H31" i="7"/>
  <c r="H32" i="7"/>
  <c r="H33" i="7"/>
  <c r="H26" i="7"/>
  <c r="J27" i="7"/>
  <c r="L27" i="7" s="1"/>
  <c r="J28" i="7"/>
  <c r="L28" i="7" s="1"/>
  <c r="J29" i="7"/>
  <c r="L29" i="7" s="1"/>
  <c r="J30" i="7"/>
  <c r="L30" i="7" s="1"/>
  <c r="J31" i="7"/>
  <c r="L31" i="7" s="1"/>
  <c r="J32" i="7"/>
  <c r="L32" i="7" s="1"/>
  <c r="J33" i="7"/>
  <c r="L33" i="7" s="1"/>
  <c r="J26" i="7"/>
  <c r="L26" i="7" s="1"/>
  <c r="C34" i="7"/>
  <c r="D34" i="7"/>
  <c r="E34" i="7"/>
  <c r="F34" i="7"/>
  <c r="G34" i="7"/>
  <c r="I34" i="7"/>
  <c r="K34" i="7"/>
  <c r="B34" i="7"/>
  <c r="J16" i="7"/>
  <c r="L16" i="7" s="1"/>
  <c r="J17" i="7"/>
  <c r="L17" i="7" s="1"/>
  <c r="J18" i="7"/>
  <c r="J19" i="7"/>
  <c r="J20" i="7"/>
  <c r="L20" i="7" s="1"/>
  <c r="J21" i="7"/>
  <c r="L21" i="7" s="1"/>
  <c r="J22" i="7"/>
  <c r="J15" i="7"/>
  <c r="E23" i="7"/>
  <c r="F23" i="7"/>
  <c r="G23" i="7"/>
  <c r="I23" i="7"/>
  <c r="K23" i="7"/>
  <c r="H16" i="7"/>
  <c r="H17" i="7"/>
  <c r="H18" i="7"/>
  <c r="H19" i="7"/>
  <c r="H20" i="7"/>
  <c r="H21" i="7"/>
  <c r="H22" i="7"/>
  <c r="H15" i="7"/>
  <c r="B23" i="7"/>
  <c r="C23" i="7"/>
  <c r="D23" i="7"/>
  <c r="K5" i="6"/>
  <c r="K6" i="6"/>
  <c r="K7" i="6"/>
  <c r="K8" i="6"/>
  <c r="K9" i="6"/>
  <c r="K10" i="6"/>
  <c r="K11" i="6"/>
  <c r="K12" i="6"/>
  <c r="K13" i="6"/>
  <c r="K14" i="6"/>
  <c r="K15" i="6"/>
  <c r="K16" i="6"/>
  <c r="K17" i="6"/>
  <c r="I5" i="6"/>
  <c r="I6" i="6"/>
  <c r="I7" i="6"/>
  <c r="I8" i="6"/>
  <c r="I9" i="6"/>
  <c r="I10" i="6"/>
  <c r="I11" i="6"/>
  <c r="I12" i="6"/>
  <c r="I13" i="6"/>
  <c r="I14" i="6"/>
  <c r="I15" i="6"/>
  <c r="I16" i="6"/>
  <c r="I17" i="6"/>
  <c r="G5" i="6"/>
  <c r="G6" i="6"/>
  <c r="G7" i="6"/>
  <c r="G9" i="6"/>
  <c r="G10" i="6"/>
  <c r="G11" i="6"/>
  <c r="G12" i="6"/>
  <c r="G13" i="6"/>
  <c r="G14" i="6"/>
  <c r="G15" i="6"/>
  <c r="F5" i="6"/>
  <c r="F6" i="6"/>
  <c r="F7" i="6"/>
  <c r="F8" i="6"/>
  <c r="F9" i="6"/>
  <c r="F10" i="6"/>
  <c r="F11" i="6"/>
  <c r="F12" i="6"/>
  <c r="F13" i="6"/>
  <c r="F14" i="6"/>
  <c r="F15" i="6"/>
  <c r="F16" i="6"/>
  <c r="F17" i="6"/>
  <c r="E5" i="6"/>
  <c r="E6" i="6"/>
  <c r="E7" i="6"/>
  <c r="E8" i="6"/>
  <c r="E9" i="6"/>
  <c r="E10" i="6"/>
  <c r="E11" i="6"/>
  <c r="E12" i="6"/>
  <c r="E13" i="6"/>
  <c r="E14" i="6"/>
  <c r="E15" i="6"/>
  <c r="E16" i="6"/>
  <c r="E17" i="6"/>
  <c r="D5" i="6"/>
  <c r="D6" i="6"/>
  <c r="D7" i="6"/>
  <c r="D8" i="6"/>
  <c r="D9" i="6"/>
  <c r="D10" i="6"/>
  <c r="D11" i="6"/>
  <c r="D12" i="6"/>
  <c r="D13" i="6"/>
  <c r="D14" i="6"/>
  <c r="D15" i="6"/>
  <c r="D16" i="6"/>
  <c r="D17" i="6"/>
  <c r="D4" i="6"/>
  <c r="E4" i="6"/>
  <c r="F4" i="6"/>
  <c r="G4" i="6"/>
  <c r="I4" i="6"/>
  <c r="K4" i="6"/>
  <c r="C5" i="6"/>
  <c r="C6" i="6"/>
  <c r="C7" i="6"/>
  <c r="C8" i="6"/>
  <c r="C9" i="6"/>
  <c r="C10" i="6"/>
  <c r="C11" i="6"/>
  <c r="C12" i="6"/>
  <c r="C13" i="6"/>
  <c r="C14" i="6"/>
  <c r="C15" i="6"/>
  <c r="C16" i="6"/>
  <c r="C17" i="6"/>
  <c r="C4" i="6"/>
  <c r="B5" i="6"/>
  <c r="B6" i="6"/>
  <c r="B7" i="6"/>
  <c r="B8" i="6"/>
  <c r="B9" i="6"/>
  <c r="B10" i="6"/>
  <c r="B11" i="6"/>
  <c r="B12" i="6"/>
  <c r="B13" i="6"/>
  <c r="B14" i="6"/>
  <c r="B15" i="6"/>
  <c r="B16" i="6"/>
  <c r="B17" i="6"/>
  <c r="B4" i="6"/>
  <c r="L39" i="6"/>
  <c r="L40" i="6"/>
  <c r="L42" i="6"/>
  <c r="L43" i="6"/>
  <c r="L44" i="6"/>
  <c r="L45" i="6"/>
  <c r="L46" i="6"/>
  <c r="L47" i="6"/>
  <c r="L48" i="6"/>
  <c r="L49" i="6"/>
  <c r="L50" i="6"/>
  <c r="L51" i="6"/>
  <c r="H39" i="6"/>
  <c r="H40" i="6"/>
  <c r="H41" i="6"/>
  <c r="H42" i="6"/>
  <c r="H43" i="6"/>
  <c r="H44" i="6"/>
  <c r="H45" i="6"/>
  <c r="H46" i="6"/>
  <c r="H47" i="6"/>
  <c r="H48" i="6"/>
  <c r="H49" i="6"/>
  <c r="H50" i="6"/>
  <c r="H51" i="6"/>
  <c r="H38" i="6"/>
  <c r="H4" i="6" s="1"/>
  <c r="L41" i="6"/>
  <c r="L38" i="6"/>
  <c r="C52" i="6"/>
  <c r="D52" i="6"/>
  <c r="E52" i="6"/>
  <c r="F52" i="6"/>
  <c r="G52" i="6"/>
  <c r="I52" i="6"/>
  <c r="K52" i="6"/>
  <c r="B52" i="6"/>
  <c r="L23" i="6"/>
  <c r="J7" i="6"/>
  <c r="L26" i="6"/>
  <c r="J10" i="6"/>
  <c r="J11" i="6"/>
  <c r="L30" i="6"/>
  <c r="L31" i="6"/>
  <c r="J15" i="6"/>
  <c r="L34" i="6"/>
  <c r="J4" i="6"/>
  <c r="H22" i="6"/>
  <c r="H23" i="6"/>
  <c r="H24" i="6"/>
  <c r="H25" i="6"/>
  <c r="H26" i="6"/>
  <c r="H27" i="6"/>
  <c r="H28" i="6"/>
  <c r="H29" i="6"/>
  <c r="H30" i="6"/>
  <c r="H31" i="6"/>
  <c r="H32" i="6"/>
  <c r="H33" i="6"/>
  <c r="H34" i="6"/>
  <c r="E35" i="6"/>
  <c r="F35" i="6"/>
  <c r="G35" i="6"/>
  <c r="C35" i="6"/>
  <c r="D35" i="6"/>
  <c r="I35" i="6"/>
  <c r="K35" i="6"/>
  <c r="B35" i="6"/>
  <c r="E12" i="7" l="1"/>
  <c r="D12" i="7"/>
  <c r="H7" i="7"/>
  <c r="H17" i="6"/>
  <c r="H9" i="6"/>
  <c r="H13" i="6"/>
  <c r="H5" i="6"/>
  <c r="G18" i="6"/>
  <c r="H12" i="6"/>
  <c r="J7" i="7"/>
  <c r="I12" i="7"/>
  <c r="K12" i="7"/>
  <c r="L10" i="7"/>
  <c r="H6" i="7"/>
  <c r="B12" i="7"/>
  <c r="H5" i="7"/>
  <c r="J11" i="7"/>
  <c r="H34" i="7"/>
  <c r="J6" i="7"/>
  <c r="H10" i="7"/>
  <c r="H9" i="7"/>
  <c r="F12" i="7"/>
  <c r="H11" i="7"/>
  <c r="L6" i="7"/>
  <c r="G12" i="7"/>
  <c r="H8" i="7"/>
  <c r="L22" i="7"/>
  <c r="L11" i="7" s="1"/>
  <c r="C12" i="7"/>
  <c r="H16" i="6"/>
  <c r="H8" i="6"/>
  <c r="K18" i="6"/>
  <c r="I18" i="6"/>
  <c r="B18" i="6"/>
  <c r="F18" i="6"/>
  <c r="E18" i="6"/>
  <c r="L5" i="7"/>
  <c r="L9" i="7"/>
  <c r="J5" i="7"/>
  <c r="J4" i="7"/>
  <c r="J8" i="7"/>
  <c r="H4" i="7"/>
  <c r="L18" i="7"/>
  <c r="L7" i="7" s="1"/>
  <c r="J10" i="7"/>
  <c r="L19" i="7"/>
  <c r="L8" i="7" s="1"/>
  <c r="J9" i="7"/>
  <c r="H23" i="7"/>
  <c r="L14" i="6"/>
  <c r="L6" i="6"/>
  <c r="H11" i="6"/>
  <c r="L17" i="6"/>
  <c r="J5" i="6"/>
  <c r="C18" i="6"/>
  <c r="H15" i="6"/>
  <c r="H7" i="6"/>
  <c r="L13" i="6"/>
  <c r="L9" i="6"/>
  <c r="D18" i="6"/>
  <c r="H14" i="6"/>
  <c r="H10" i="6"/>
  <c r="H6" i="6"/>
  <c r="J16" i="6"/>
  <c r="J12" i="6"/>
  <c r="J8" i="6"/>
  <c r="L25" i="6"/>
  <c r="L8" i="6" s="1"/>
  <c r="L24" i="6"/>
  <c r="L7" i="6" s="1"/>
  <c r="L29" i="6"/>
  <c r="L12" i="6" s="1"/>
  <c r="L33" i="6"/>
  <c r="L16" i="6" s="1"/>
  <c r="L32" i="6"/>
  <c r="L15" i="6" s="1"/>
  <c r="L28" i="6"/>
  <c r="L11" i="6" s="1"/>
  <c r="J14" i="6"/>
  <c r="J6" i="6"/>
  <c r="J13" i="6"/>
  <c r="L21" i="6"/>
  <c r="L4" i="6" s="1"/>
  <c r="L27" i="6"/>
  <c r="L10" i="6" s="1"/>
  <c r="J35" i="6"/>
  <c r="J17" i="6"/>
  <c r="J9" i="6"/>
  <c r="L22" i="6"/>
  <c r="L5" i="6" s="1"/>
  <c r="J34" i="7"/>
  <c r="L34" i="7"/>
  <c r="J23" i="7"/>
  <c r="L15" i="7"/>
  <c r="J52" i="6"/>
  <c r="H52" i="6"/>
  <c r="L52" i="6"/>
  <c r="H35" i="6"/>
  <c r="S78" i="5"/>
  <c r="R78" i="5"/>
  <c r="Q78" i="5"/>
  <c r="P78" i="5"/>
  <c r="O78" i="5"/>
  <c r="N78" i="5"/>
  <c r="M78" i="5"/>
  <c r="L78" i="5"/>
  <c r="K78" i="5"/>
  <c r="J78" i="5"/>
  <c r="I78" i="5"/>
  <c r="H78" i="5"/>
  <c r="G78" i="5"/>
  <c r="F78" i="5"/>
  <c r="E78" i="5"/>
  <c r="D78" i="5"/>
  <c r="C78" i="5"/>
  <c r="B78" i="5"/>
  <c r="S65" i="5"/>
  <c r="R65" i="5"/>
  <c r="Q65" i="5"/>
  <c r="P65" i="5"/>
  <c r="O65" i="5"/>
  <c r="N65" i="5"/>
  <c r="M65" i="5"/>
  <c r="L65" i="5"/>
  <c r="K65" i="5"/>
  <c r="J65" i="5"/>
  <c r="I65" i="5"/>
  <c r="H65" i="5"/>
  <c r="G65" i="5"/>
  <c r="F65" i="5"/>
  <c r="E65" i="5"/>
  <c r="D65" i="5"/>
  <c r="C65" i="5"/>
  <c r="B65" i="5"/>
  <c r="S52" i="5"/>
  <c r="R52" i="5"/>
  <c r="Q52" i="5"/>
  <c r="P52" i="5"/>
  <c r="O52" i="5"/>
  <c r="N52" i="5"/>
  <c r="M52" i="5"/>
  <c r="L52" i="5"/>
  <c r="K52" i="5"/>
  <c r="J52" i="5"/>
  <c r="I52" i="5"/>
  <c r="H52" i="5"/>
  <c r="G52" i="5"/>
  <c r="F52" i="5"/>
  <c r="E52" i="5"/>
  <c r="D52" i="5"/>
  <c r="C52" i="5"/>
  <c r="B52" i="5"/>
  <c r="C14" i="5"/>
  <c r="D14" i="5"/>
  <c r="E14" i="5"/>
  <c r="F14" i="5"/>
  <c r="G14" i="5"/>
  <c r="H14" i="5"/>
  <c r="I14" i="5"/>
  <c r="J14" i="5"/>
  <c r="K14" i="5"/>
  <c r="L14" i="5"/>
  <c r="M14" i="5"/>
  <c r="N14" i="5"/>
  <c r="O14" i="5"/>
  <c r="P14" i="5"/>
  <c r="Q14" i="5"/>
  <c r="AN6" i="5" s="1"/>
  <c r="R14" i="5"/>
  <c r="S14" i="5"/>
  <c r="AP11" i="5" s="1"/>
  <c r="C26" i="5"/>
  <c r="D26" i="5"/>
  <c r="E26" i="5"/>
  <c r="F26" i="5"/>
  <c r="G26" i="5"/>
  <c r="H26" i="5"/>
  <c r="I26" i="5"/>
  <c r="J26" i="5"/>
  <c r="K26" i="5"/>
  <c r="L26" i="5"/>
  <c r="M26" i="5"/>
  <c r="N26" i="5"/>
  <c r="O26" i="5"/>
  <c r="P26" i="5"/>
  <c r="Q26" i="5"/>
  <c r="R26" i="5"/>
  <c r="AO18" i="5" s="1"/>
  <c r="S26" i="5"/>
  <c r="AP24" i="5" s="1"/>
  <c r="C39" i="5"/>
  <c r="D39" i="5"/>
  <c r="E39" i="5"/>
  <c r="F39" i="5"/>
  <c r="G39" i="5"/>
  <c r="H39" i="5"/>
  <c r="I39" i="5"/>
  <c r="J39" i="5"/>
  <c r="K39" i="5"/>
  <c r="L39" i="5"/>
  <c r="M39" i="5"/>
  <c r="N39" i="5"/>
  <c r="O39" i="5"/>
  <c r="P39" i="5"/>
  <c r="Q39" i="5"/>
  <c r="R39" i="5"/>
  <c r="AO30" i="5" s="1"/>
  <c r="S39" i="5"/>
  <c r="AP34" i="5" s="1"/>
  <c r="B39" i="5"/>
  <c r="S91" i="5"/>
  <c r="C91" i="5"/>
  <c r="D91" i="5"/>
  <c r="E91" i="5"/>
  <c r="F91" i="5"/>
  <c r="G91" i="5"/>
  <c r="H91" i="5"/>
  <c r="I91" i="5"/>
  <c r="J91" i="5"/>
  <c r="K91" i="5"/>
  <c r="L91" i="5"/>
  <c r="M91" i="5"/>
  <c r="N91" i="5"/>
  <c r="O91" i="5"/>
  <c r="P91" i="5"/>
  <c r="Q91" i="5"/>
  <c r="R91" i="5"/>
  <c r="AO84" i="5" s="1"/>
  <c r="B91" i="5"/>
  <c r="B104" i="5"/>
  <c r="C104" i="5"/>
  <c r="D104" i="5"/>
  <c r="E104" i="5"/>
  <c r="F104" i="5"/>
  <c r="G104" i="5"/>
  <c r="H104" i="5"/>
  <c r="I104" i="5"/>
  <c r="J104" i="5"/>
  <c r="K104" i="5"/>
  <c r="L104" i="5"/>
  <c r="M104" i="5"/>
  <c r="O104" i="5"/>
  <c r="P104" i="5"/>
  <c r="Q104" i="5"/>
  <c r="R104" i="5"/>
  <c r="S104" i="5"/>
  <c r="AP96" i="5" s="1"/>
  <c r="N104" i="5"/>
  <c r="S38" i="4"/>
  <c r="S13" i="4" s="1"/>
  <c r="S26" i="4"/>
  <c r="C12" i="4"/>
  <c r="D12" i="4"/>
  <c r="E12" i="4"/>
  <c r="F12" i="4"/>
  <c r="G12" i="4"/>
  <c r="H12" i="4"/>
  <c r="I12" i="4"/>
  <c r="J12" i="4"/>
  <c r="K12" i="4"/>
  <c r="L12" i="4"/>
  <c r="M12" i="4"/>
  <c r="N12" i="4"/>
  <c r="O12" i="4"/>
  <c r="P12" i="4"/>
  <c r="Q12" i="4"/>
  <c r="R12" i="4"/>
  <c r="S12" i="4"/>
  <c r="C11" i="4"/>
  <c r="D11" i="4"/>
  <c r="E11" i="4"/>
  <c r="F11" i="4"/>
  <c r="G11" i="4"/>
  <c r="H11" i="4"/>
  <c r="I11" i="4"/>
  <c r="J11" i="4"/>
  <c r="K11" i="4"/>
  <c r="L11" i="4"/>
  <c r="M11" i="4"/>
  <c r="N11" i="4"/>
  <c r="O11" i="4"/>
  <c r="P11" i="4"/>
  <c r="Q11" i="4"/>
  <c r="R11" i="4"/>
  <c r="S11" i="4"/>
  <c r="C10" i="4"/>
  <c r="D10" i="4"/>
  <c r="E10" i="4"/>
  <c r="F10" i="4"/>
  <c r="G10" i="4"/>
  <c r="H10" i="4"/>
  <c r="I10" i="4"/>
  <c r="J10" i="4"/>
  <c r="K10" i="4"/>
  <c r="L10" i="4"/>
  <c r="M10" i="4"/>
  <c r="N10" i="4"/>
  <c r="O10" i="4"/>
  <c r="P10" i="4"/>
  <c r="Q10" i="4"/>
  <c r="R10" i="4"/>
  <c r="S10" i="4"/>
  <c r="D9" i="4"/>
  <c r="E9" i="4"/>
  <c r="F9" i="4"/>
  <c r="G9" i="4"/>
  <c r="H9" i="4"/>
  <c r="I9" i="4"/>
  <c r="J9" i="4"/>
  <c r="K9" i="4"/>
  <c r="L9" i="4"/>
  <c r="M9" i="4"/>
  <c r="N9" i="4"/>
  <c r="O9" i="4"/>
  <c r="P9" i="4"/>
  <c r="Q9" i="4"/>
  <c r="R9" i="4"/>
  <c r="S9" i="4"/>
  <c r="D8" i="4"/>
  <c r="E8" i="4"/>
  <c r="F8" i="4"/>
  <c r="G8" i="4"/>
  <c r="H8" i="4"/>
  <c r="I8" i="4"/>
  <c r="J8" i="4"/>
  <c r="K8" i="4"/>
  <c r="L8" i="4"/>
  <c r="M8" i="4"/>
  <c r="N8" i="4"/>
  <c r="O8" i="4"/>
  <c r="P8" i="4"/>
  <c r="Q8" i="4"/>
  <c r="R8" i="4"/>
  <c r="S8" i="4"/>
  <c r="D7" i="4"/>
  <c r="E7" i="4"/>
  <c r="F7" i="4"/>
  <c r="G7" i="4"/>
  <c r="H7" i="4"/>
  <c r="I7" i="4"/>
  <c r="J7" i="4"/>
  <c r="K7" i="4"/>
  <c r="L7" i="4"/>
  <c r="M7" i="4"/>
  <c r="N7" i="4"/>
  <c r="O7" i="4"/>
  <c r="P7" i="4"/>
  <c r="Q7" i="4"/>
  <c r="R7" i="4"/>
  <c r="S7" i="4"/>
  <c r="C6" i="4"/>
  <c r="D6" i="4"/>
  <c r="E6" i="4"/>
  <c r="F6" i="4"/>
  <c r="G6" i="4"/>
  <c r="H6" i="4"/>
  <c r="I6" i="4"/>
  <c r="J6" i="4"/>
  <c r="K6" i="4"/>
  <c r="L6" i="4"/>
  <c r="M6" i="4"/>
  <c r="N6" i="4"/>
  <c r="O6" i="4"/>
  <c r="P6" i="4"/>
  <c r="Q6" i="4"/>
  <c r="R6" i="4"/>
  <c r="S6" i="4"/>
  <c r="C5" i="4"/>
  <c r="D5" i="4"/>
  <c r="E5" i="4"/>
  <c r="F5" i="4"/>
  <c r="G5" i="4"/>
  <c r="H5" i="4"/>
  <c r="I5" i="4"/>
  <c r="J5" i="4"/>
  <c r="K5" i="4"/>
  <c r="L5" i="4"/>
  <c r="M5" i="4"/>
  <c r="N5" i="4"/>
  <c r="O5" i="4"/>
  <c r="P5" i="4"/>
  <c r="Q5" i="4"/>
  <c r="R5" i="4"/>
  <c r="S5" i="4"/>
  <c r="C4" i="4"/>
  <c r="D4" i="4"/>
  <c r="E4" i="4"/>
  <c r="F4" i="4"/>
  <c r="G4" i="4"/>
  <c r="H4" i="4"/>
  <c r="I4" i="4"/>
  <c r="J4" i="4"/>
  <c r="K4" i="4"/>
  <c r="L4" i="4"/>
  <c r="M4" i="4"/>
  <c r="N4" i="4"/>
  <c r="O4" i="4"/>
  <c r="P4" i="4"/>
  <c r="Q4" i="4"/>
  <c r="R4" i="4"/>
  <c r="S4" i="4"/>
  <c r="B38" i="4"/>
  <c r="C38" i="4"/>
  <c r="D38" i="4"/>
  <c r="E38" i="4"/>
  <c r="F38" i="4"/>
  <c r="F13" i="4" s="1"/>
  <c r="G38" i="4"/>
  <c r="H38" i="4"/>
  <c r="I38" i="4"/>
  <c r="I13" i="4" s="1"/>
  <c r="J38" i="4"/>
  <c r="K38" i="4"/>
  <c r="L38" i="4"/>
  <c r="M38" i="4"/>
  <c r="M13" i="4" s="1"/>
  <c r="N38" i="4"/>
  <c r="N13" i="4" s="1"/>
  <c r="O38" i="4"/>
  <c r="P38" i="4"/>
  <c r="Q38" i="4"/>
  <c r="Q13" i="4" s="1"/>
  <c r="R38" i="4"/>
  <c r="R13" i="4" s="1"/>
  <c r="B26" i="4"/>
  <c r="C26" i="4"/>
  <c r="D26" i="4"/>
  <c r="D13" i="4" s="1"/>
  <c r="E26" i="4"/>
  <c r="E13" i="4" s="1"/>
  <c r="F26" i="4"/>
  <c r="G26" i="4"/>
  <c r="H26" i="4"/>
  <c r="H13" i="4" s="1"/>
  <c r="I26" i="4"/>
  <c r="J26" i="4"/>
  <c r="K26" i="4"/>
  <c r="L26" i="4"/>
  <c r="L13" i="4" s="1"/>
  <c r="M26" i="4"/>
  <c r="N26" i="4"/>
  <c r="O26" i="4"/>
  <c r="P26" i="4"/>
  <c r="P13" i="4" s="1"/>
  <c r="Q26" i="4"/>
  <c r="R26" i="4"/>
  <c r="AF104" i="3"/>
  <c r="AF105" i="3"/>
  <c r="AF106" i="3"/>
  <c r="AF107" i="3"/>
  <c r="AF108" i="3"/>
  <c r="AF109" i="3"/>
  <c r="AF110" i="3"/>
  <c r="AF103" i="3"/>
  <c r="AF100" i="3"/>
  <c r="AF89" i="3"/>
  <c r="AE122" i="3"/>
  <c r="AF122" i="3"/>
  <c r="AD111" i="3"/>
  <c r="AE100" i="3"/>
  <c r="AE89" i="3"/>
  <c r="AC67" i="3"/>
  <c r="AD67" i="3"/>
  <c r="AE67" i="3"/>
  <c r="AC56" i="3"/>
  <c r="AD56" i="3"/>
  <c r="AE56" i="3"/>
  <c r="AC45" i="3"/>
  <c r="AD45" i="3"/>
  <c r="AE45" i="3"/>
  <c r="AB34" i="3"/>
  <c r="AC34" i="3"/>
  <c r="AD34" i="3"/>
  <c r="AE34" i="3"/>
  <c r="AC23" i="3"/>
  <c r="AD23" i="3"/>
  <c r="AE23" i="3"/>
  <c r="AB12" i="3"/>
  <c r="AC12" i="3"/>
  <c r="AD12" i="3"/>
  <c r="AE12" i="3"/>
  <c r="AE78" i="3"/>
  <c r="AF78" i="3"/>
  <c r="AF67" i="3"/>
  <c r="AF56" i="3"/>
  <c r="AF45" i="3"/>
  <c r="AF27" i="3"/>
  <c r="AF28" i="3"/>
  <c r="AF29" i="3"/>
  <c r="AF30" i="3"/>
  <c r="AF31" i="3"/>
  <c r="AF32" i="3"/>
  <c r="AF33" i="3"/>
  <c r="AF26" i="3"/>
  <c r="AF34" i="3" s="1"/>
  <c r="AF23" i="3"/>
  <c r="AF12" i="3"/>
  <c r="AE104" i="3"/>
  <c r="AE105" i="3"/>
  <c r="AE106" i="3"/>
  <c r="AE107" i="3"/>
  <c r="AE108" i="3"/>
  <c r="AE109" i="3"/>
  <c r="AE110" i="3"/>
  <c r="AE103" i="3"/>
  <c r="AE111" i="3" s="1"/>
  <c r="AD100" i="3"/>
  <c r="AC100" i="3"/>
  <c r="AB100" i="3"/>
  <c r="AA100" i="3"/>
  <c r="Z100" i="3"/>
  <c r="Y100" i="3"/>
  <c r="X100" i="3"/>
  <c r="W100" i="3"/>
  <c r="V100" i="3"/>
  <c r="U100" i="3"/>
  <c r="T100" i="3"/>
  <c r="S100" i="3"/>
  <c r="R100" i="3"/>
  <c r="Q100" i="3"/>
  <c r="P100" i="3"/>
  <c r="O100" i="3"/>
  <c r="N100" i="3"/>
  <c r="M100" i="3"/>
  <c r="L100" i="3"/>
  <c r="K100" i="3"/>
  <c r="J100" i="3"/>
  <c r="I100" i="3"/>
  <c r="H100" i="3"/>
  <c r="G100" i="3"/>
  <c r="F100" i="3"/>
  <c r="E100" i="3"/>
  <c r="D100" i="3"/>
  <c r="C100" i="3"/>
  <c r="B100" i="3"/>
  <c r="AD89" i="3"/>
  <c r="AC89" i="3"/>
  <c r="AB89" i="3"/>
  <c r="AA89" i="3"/>
  <c r="Z89" i="3"/>
  <c r="Y89" i="3"/>
  <c r="X89" i="3"/>
  <c r="W89" i="3"/>
  <c r="V89" i="3"/>
  <c r="U89" i="3"/>
  <c r="T89" i="3"/>
  <c r="S89" i="3"/>
  <c r="R89" i="3"/>
  <c r="Q89" i="3"/>
  <c r="P89" i="3"/>
  <c r="O89" i="3"/>
  <c r="N89" i="3"/>
  <c r="M89" i="3"/>
  <c r="L89" i="3"/>
  <c r="K89" i="3"/>
  <c r="J89" i="3"/>
  <c r="I89" i="3"/>
  <c r="H89" i="3"/>
  <c r="G89" i="3"/>
  <c r="F89" i="3"/>
  <c r="E89" i="3"/>
  <c r="D89" i="3"/>
  <c r="C89" i="3"/>
  <c r="B89" i="3"/>
  <c r="AD78" i="3"/>
  <c r="AC78" i="3"/>
  <c r="AB78" i="3"/>
  <c r="AA78" i="3"/>
  <c r="Z78" i="3"/>
  <c r="Y78" i="3"/>
  <c r="X78" i="3"/>
  <c r="W78" i="3"/>
  <c r="V78" i="3"/>
  <c r="U78" i="3"/>
  <c r="T78" i="3"/>
  <c r="S78" i="3"/>
  <c r="R78" i="3"/>
  <c r="Q78" i="3"/>
  <c r="P78" i="3"/>
  <c r="O78" i="3"/>
  <c r="N78" i="3"/>
  <c r="M78" i="3"/>
  <c r="L78" i="3"/>
  <c r="K78" i="3"/>
  <c r="J78" i="3"/>
  <c r="I78" i="3"/>
  <c r="H78" i="3"/>
  <c r="G78" i="3"/>
  <c r="F78" i="3"/>
  <c r="E78" i="3"/>
  <c r="D78" i="3"/>
  <c r="C78" i="3"/>
  <c r="B78" i="3"/>
  <c r="X159" i="2"/>
  <c r="X160" i="2"/>
  <c r="X161" i="2"/>
  <c r="X162" i="2"/>
  <c r="X163" i="2"/>
  <c r="X164" i="2"/>
  <c r="X165" i="2"/>
  <c r="X166" i="2"/>
  <c r="X167" i="2"/>
  <c r="X168" i="2"/>
  <c r="X169" i="2"/>
  <c r="X170" i="2"/>
  <c r="X158" i="2"/>
  <c r="X157" i="2"/>
  <c r="X188" i="2"/>
  <c r="X154" i="2"/>
  <c r="X137" i="2"/>
  <c r="X120" i="2"/>
  <c r="X103" i="2"/>
  <c r="X86" i="2"/>
  <c r="X69" i="2"/>
  <c r="X39" i="2"/>
  <c r="X40" i="2"/>
  <c r="X41" i="2"/>
  <c r="X42" i="2"/>
  <c r="X43" i="2"/>
  <c r="X44" i="2"/>
  <c r="X45" i="2"/>
  <c r="X46" i="2"/>
  <c r="X47" i="2"/>
  <c r="X48" i="2"/>
  <c r="X49" i="2"/>
  <c r="X50" i="2"/>
  <c r="X51" i="2"/>
  <c r="X38" i="2"/>
  <c r="X35" i="2"/>
  <c r="X18" i="2"/>
  <c r="W188" i="2"/>
  <c r="W171" i="2"/>
  <c r="U120" i="2"/>
  <c r="V120" i="2"/>
  <c r="U137" i="2"/>
  <c r="V137" i="2"/>
  <c r="U154" i="2"/>
  <c r="V154" i="2"/>
  <c r="W154" i="2"/>
  <c r="W137" i="2"/>
  <c r="W120" i="2"/>
  <c r="W103" i="2"/>
  <c r="W86" i="2"/>
  <c r="W69" i="2"/>
  <c r="W35" i="2"/>
  <c r="W18" i="2"/>
  <c r="W39" i="2"/>
  <c r="W40" i="2"/>
  <c r="W41" i="2"/>
  <c r="W42" i="2"/>
  <c r="W43" i="2"/>
  <c r="W44" i="2"/>
  <c r="W45" i="2"/>
  <c r="W46" i="2"/>
  <c r="W47" i="2"/>
  <c r="W48" i="2"/>
  <c r="W49" i="2"/>
  <c r="W50" i="2"/>
  <c r="W51" i="2"/>
  <c r="W38" i="2"/>
  <c r="T154" i="2"/>
  <c r="S154" i="2"/>
  <c r="R154" i="2"/>
  <c r="Q154" i="2"/>
  <c r="P154" i="2"/>
  <c r="O154" i="2"/>
  <c r="N154" i="2"/>
  <c r="M154" i="2"/>
  <c r="L154" i="2"/>
  <c r="K154" i="2"/>
  <c r="J154" i="2"/>
  <c r="I154" i="2"/>
  <c r="H154" i="2"/>
  <c r="G154" i="2"/>
  <c r="F154" i="2"/>
  <c r="E154" i="2"/>
  <c r="D154" i="2"/>
  <c r="C154" i="2"/>
  <c r="B154" i="2"/>
  <c r="T137" i="2"/>
  <c r="S137" i="2"/>
  <c r="R137" i="2"/>
  <c r="Q137" i="2"/>
  <c r="P137" i="2"/>
  <c r="O137" i="2"/>
  <c r="N137" i="2"/>
  <c r="M137" i="2"/>
  <c r="L137" i="2"/>
  <c r="K137" i="2"/>
  <c r="J137" i="2"/>
  <c r="I137" i="2"/>
  <c r="H137" i="2"/>
  <c r="G137" i="2"/>
  <c r="F137" i="2"/>
  <c r="E137" i="2"/>
  <c r="D137" i="2"/>
  <c r="C137" i="2"/>
  <c r="B137" i="2"/>
  <c r="T120" i="2"/>
  <c r="S120" i="2"/>
  <c r="R120" i="2"/>
  <c r="Q120" i="2"/>
  <c r="P120" i="2"/>
  <c r="O120" i="2"/>
  <c r="N120" i="2"/>
  <c r="M120" i="2"/>
  <c r="L120" i="2"/>
  <c r="K120" i="2"/>
  <c r="J120" i="2"/>
  <c r="I120" i="2"/>
  <c r="H120" i="2"/>
  <c r="G120" i="2"/>
  <c r="F120" i="2"/>
  <c r="E120" i="2"/>
  <c r="D120" i="2"/>
  <c r="C120" i="2"/>
  <c r="B120" i="2"/>
  <c r="X28" i="14"/>
  <c r="X27" i="14"/>
  <c r="Y27" i="14"/>
  <c r="Y14" i="14"/>
  <c r="Y13" i="14"/>
  <c r="X14" i="14"/>
  <c r="X13" i="14"/>
  <c r="O13" i="4" l="1"/>
  <c r="G13" i="4"/>
  <c r="K13" i="4"/>
  <c r="C13" i="4"/>
  <c r="J13" i="4"/>
  <c r="AF111" i="3"/>
  <c r="H12" i="7"/>
  <c r="J12" i="7"/>
  <c r="L23" i="7"/>
  <c r="L12" i="7" s="1"/>
  <c r="L4" i="7"/>
  <c r="H18" i="6"/>
  <c r="J18" i="6"/>
  <c r="L35" i="6"/>
  <c r="L18" i="6" s="1"/>
  <c r="W52" i="2"/>
  <c r="X52" i="2"/>
  <c r="X171" i="2"/>
  <c r="AF46" i="5"/>
  <c r="AF47" i="5"/>
  <c r="AF44" i="5"/>
  <c r="AF45" i="5"/>
  <c r="AF48" i="5"/>
  <c r="AF49" i="5"/>
  <c r="AF50" i="5"/>
  <c r="AF42" i="5"/>
  <c r="AF51" i="5"/>
  <c r="AF43" i="5"/>
  <c r="AN46" i="5"/>
  <c r="AN47" i="5"/>
  <c r="AN48" i="5"/>
  <c r="AN49" i="5"/>
  <c r="AN50" i="5"/>
  <c r="AN42" i="5"/>
  <c r="AN51" i="5"/>
  <c r="AN43" i="5"/>
  <c r="AN44" i="5"/>
  <c r="AN45" i="5"/>
  <c r="AD60" i="5"/>
  <c r="AD61" i="5"/>
  <c r="AD62" i="5"/>
  <c r="AD63" i="5"/>
  <c r="AD55" i="5"/>
  <c r="AD64" i="5"/>
  <c r="AD56" i="5"/>
  <c r="AD57" i="5"/>
  <c r="AD58" i="5"/>
  <c r="AD59" i="5"/>
  <c r="AL60" i="5"/>
  <c r="AL61" i="5"/>
  <c r="AL62" i="5"/>
  <c r="AL59" i="5"/>
  <c r="AL63" i="5"/>
  <c r="AL55" i="5"/>
  <c r="AL64" i="5"/>
  <c r="AL56" i="5"/>
  <c r="AL58" i="5"/>
  <c r="AL57" i="5"/>
  <c r="AB75" i="5"/>
  <c r="AB76" i="5"/>
  <c r="AB68" i="5"/>
  <c r="AB77" i="5"/>
  <c r="AB69" i="5"/>
  <c r="AB70" i="5"/>
  <c r="AB71" i="5"/>
  <c r="AB72" i="5"/>
  <c r="AB73" i="5"/>
  <c r="AB74" i="5"/>
  <c r="AJ75" i="5"/>
  <c r="AJ76" i="5"/>
  <c r="AJ68" i="5"/>
  <c r="AJ77" i="5"/>
  <c r="AJ69" i="5"/>
  <c r="AJ70" i="5"/>
  <c r="AJ73" i="5"/>
  <c r="AJ74" i="5"/>
  <c r="AJ71" i="5"/>
  <c r="AJ72" i="5"/>
  <c r="AG45" i="5"/>
  <c r="AG46" i="5"/>
  <c r="AG47" i="5"/>
  <c r="AG48" i="5"/>
  <c r="AG49" i="5"/>
  <c r="AG50" i="5"/>
  <c r="AG42" i="5"/>
  <c r="AG44" i="5"/>
  <c r="AG51" i="5"/>
  <c r="AG43" i="5"/>
  <c r="AO45" i="5"/>
  <c r="AO46" i="5"/>
  <c r="AO47" i="5"/>
  <c r="AO48" i="5"/>
  <c r="AO49" i="5"/>
  <c r="AO44" i="5"/>
  <c r="AO50" i="5"/>
  <c r="AO42" i="5"/>
  <c r="AO43" i="5"/>
  <c r="AO51" i="5"/>
  <c r="AE59" i="5"/>
  <c r="AE58" i="5"/>
  <c r="AE60" i="5"/>
  <c r="AE61" i="5"/>
  <c r="AE62" i="5"/>
  <c r="AE57" i="5"/>
  <c r="AE63" i="5"/>
  <c r="AE55" i="5"/>
  <c r="AE64" i="5"/>
  <c r="AE56" i="5"/>
  <c r="AM59" i="5"/>
  <c r="AM60" i="5"/>
  <c r="AM57" i="5"/>
  <c r="AM61" i="5"/>
  <c r="AM62" i="5"/>
  <c r="AM63" i="5"/>
  <c r="AM55" i="5"/>
  <c r="AM64" i="5"/>
  <c r="AM56" i="5"/>
  <c r="AM58" i="5"/>
  <c r="AC74" i="5"/>
  <c r="AC72" i="5"/>
  <c r="AC75" i="5"/>
  <c r="AC76" i="5"/>
  <c r="AC68" i="5"/>
  <c r="AC77" i="5"/>
  <c r="AC69" i="5"/>
  <c r="AC70" i="5"/>
  <c r="AC71" i="5"/>
  <c r="AC73" i="5"/>
  <c r="AK74" i="5"/>
  <c r="AK75" i="5"/>
  <c r="AK73" i="5"/>
  <c r="AK76" i="5"/>
  <c r="AK68" i="5"/>
  <c r="AK72" i="5"/>
  <c r="AK77" i="5"/>
  <c r="AK69" i="5"/>
  <c r="AK70" i="5"/>
  <c r="AK71" i="5"/>
  <c r="AH44" i="5"/>
  <c r="AH43" i="5"/>
  <c r="AH45" i="5"/>
  <c r="AH46" i="5"/>
  <c r="AH42" i="5"/>
  <c r="AH51" i="5"/>
  <c r="AH47" i="5"/>
  <c r="AH48" i="5"/>
  <c r="AH49" i="5"/>
  <c r="AH50" i="5"/>
  <c r="AP49" i="5"/>
  <c r="AP48" i="5"/>
  <c r="AP42" i="5"/>
  <c r="AP47" i="5"/>
  <c r="AP46" i="5"/>
  <c r="AP51" i="5"/>
  <c r="AP45" i="5"/>
  <c r="AP44" i="5"/>
  <c r="AP43" i="5"/>
  <c r="AP50" i="5"/>
  <c r="AF58" i="5"/>
  <c r="AF59" i="5"/>
  <c r="AF60" i="5"/>
  <c r="AF56" i="5"/>
  <c r="AF61" i="5"/>
  <c r="AF62" i="5"/>
  <c r="AF64" i="5"/>
  <c r="AF57" i="5"/>
  <c r="AF63" i="5"/>
  <c r="AF55" i="5"/>
  <c r="AN58" i="5"/>
  <c r="AN56" i="5"/>
  <c r="AN59" i="5"/>
  <c r="AN64" i="5"/>
  <c r="AN60" i="5"/>
  <c r="AN61" i="5"/>
  <c r="AN57" i="5"/>
  <c r="AN62" i="5"/>
  <c r="AN63" i="5"/>
  <c r="AN55" i="5"/>
  <c r="AD73" i="5"/>
  <c r="AD74" i="5"/>
  <c r="AD71" i="5"/>
  <c r="AD75" i="5"/>
  <c r="AD76" i="5"/>
  <c r="AD68" i="5"/>
  <c r="AD77" i="5"/>
  <c r="AD69" i="5"/>
  <c r="AD72" i="5"/>
  <c r="AD70" i="5"/>
  <c r="AL73" i="5"/>
  <c r="AL74" i="5"/>
  <c r="AL75" i="5"/>
  <c r="AL72" i="5"/>
  <c r="AL76" i="5"/>
  <c r="AL68" i="5"/>
  <c r="AL77" i="5"/>
  <c r="AL69" i="5"/>
  <c r="AL70" i="5"/>
  <c r="AL71" i="5"/>
  <c r="AA51" i="5"/>
  <c r="AA43" i="5"/>
  <c r="AA44" i="5"/>
  <c r="AA50" i="5"/>
  <c r="AA45" i="5"/>
  <c r="AA46" i="5"/>
  <c r="AA42" i="5"/>
  <c r="AA47" i="5"/>
  <c r="AA48" i="5"/>
  <c r="AA49" i="5"/>
  <c r="AI51" i="5"/>
  <c r="AI43" i="5"/>
  <c r="AI50" i="5"/>
  <c r="AI44" i="5"/>
  <c r="AI45" i="5"/>
  <c r="AI42" i="5"/>
  <c r="AI46" i="5"/>
  <c r="AI47" i="5"/>
  <c r="AI48" i="5"/>
  <c r="AI49" i="5"/>
  <c r="AG57" i="5"/>
  <c r="AG63" i="5"/>
  <c r="AG58" i="5"/>
  <c r="AG56" i="5"/>
  <c r="AG59" i="5"/>
  <c r="AG60" i="5"/>
  <c r="AG61" i="5"/>
  <c r="AG62" i="5"/>
  <c r="AG55" i="5"/>
  <c r="AG64" i="5"/>
  <c r="AO57" i="5"/>
  <c r="AO58" i="5"/>
  <c r="AO59" i="5"/>
  <c r="AO63" i="5"/>
  <c r="AO56" i="5"/>
  <c r="AO60" i="5"/>
  <c r="AO61" i="5"/>
  <c r="AO64" i="5"/>
  <c r="AO62" i="5"/>
  <c r="AO55" i="5"/>
  <c r="AE72" i="5"/>
  <c r="AE71" i="5"/>
  <c r="AE73" i="5"/>
  <c r="AE74" i="5"/>
  <c r="AE75" i="5"/>
  <c r="AE76" i="5"/>
  <c r="AE68" i="5"/>
  <c r="AE70" i="5"/>
  <c r="AE77" i="5"/>
  <c r="AE69" i="5"/>
  <c r="AM72" i="5"/>
  <c r="AM73" i="5"/>
  <c r="AM74" i="5"/>
  <c r="AM75" i="5"/>
  <c r="AM76" i="5"/>
  <c r="AM68" i="5"/>
  <c r="AM77" i="5"/>
  <c r="AM69" i="5"/>
  <c r="AM70" i="5"/>
  <c r="AM71" i="5"/>
  <c r="AP85" i="5"/>
  <c r="AP81" i="5"/>
  <c r="AB50" i="5"/>
  <c r="AB42" i="5"/>
  <c r="AB51" i="5"/>
  <c r="AB43" i="5"/>
  <c r="AB44" i="5"/>
  <c r="AB45" i="5"/>
  <c r="AB49" i="5"/>
  <c r="AB46" i="5"/>
  <c r="AB47" i="5"/>
  <c r="AB48" i="5"/>
  <c r="AJ50" i="5"/>
  <c r="AJ42" i="5"/>
  <c r="AJ51" i="5"/>
  <c r="AJ43" i="5"/>
  <c r="AJ44" i="5"/>
  <c r="AJ45" i="5"/>
  <c r="AJ46" i="5"/>
  <c r="AJ47" i="5"/>
  <c r="AJ49" i="5"/>
  <c r="AJ48" i="5"/>
  <c r="AH64" i="5"/>
  <c r="AH56" i="5"/>
  <c r="AH57" i="5"/>
  <c r="AH63" i="5"/>
  <c r="AH58" i="5"/>
  <c r="AH59" i="5"/>
  <c r="AH60" i="5"/>
  <c r="AH61" i="5"/>
  <c r="AH62" i="5"/>
  <c r="AH55" i="5"/>
  <c r="AP63" i="5"/>
  <c r="AP55" i="5"/>
  <c r="AP64" i="5"/>
  <c r="AP62" i="5"/>
  <c r="AP61" i="5"/>
  <c r="AP60" i="5"/>
  <c r="AP59" i="5"/>
  <c r="AP57" i="5"/>
  <c r="AP58" i="5"/>
  <c r="AP56" i="5"/>
  <c r="AF71" i="5"/>
  <c r="AF72" i="5"/>
  <c r="AF69" i="5"/>
  <c r="AF73" i="5"/>
  <c r="AF74" i="5"/>
  <c r="AF75" i="5"/>
  <c r="AF77" i="5"/>
  <c r="AF76" i="5"/>
  <c r="AF68" i="5"/>
  <c r="AF70" i="5"/>
  <c r="AN71" i="5"/>
  <c r="AN77" i="5"/>
  <c r="AN69" i="5"/>
  <c r="AN72" i="5"/>
  <c r="AN73" i="5"/>
  <c r="AN74" i="5"/>
  <c r="AN75" i="5"/>
  <c r="AN70" i="5"/>
  <c r="AN76" i="5"/>
  <c r="AN68" i="5"/>
  <c r="AC49" i="5"/>
  <c r="AC50" i="5"/>
  <c r="AC42" i="5"/>
  <c r="AC51" i="5"/>
  <c r="AC43" i="5"/>
  <c r="AC44" i="5"/>
  <c r="AC45" i="5"/>
  <c r="AC48" i="5"/>
  <c r="AC46" i="5"/>
  <c r="AC47" i="5"/>
  <c r="AK49" i="5"/>
  <c r="AK50" i="5"/>
  <c r="AK42" i="5"/>
  <c r="AK51" i="5"/>
  <c r="AK43" i="5"/>
  <c r="AK44" i="5"/>
  <c r="AK45" i="5"/>
  <c r="AK47" i="5"/>
  <c r="AK46" i="5"/>
  <c r="AK48" i="5"/>
  <c r="AA63" i="5"/>
  <c r="AA55" i="5"/>
  <c r="AA64" i="5"/>
  <c r="AA56" i="5"/>
  <c r="AA57" i="5"/>
  <c r="AA62" i="5"/>
  <c r="AA58" i="5"/>
  <c r="AA59" i="5"/>
  <c r="AA60" i="5"/>
  <c r="AA61" i="5"/>
  <c r="AI63" i="5"/>
  <c r="AI55" i="5"/>
  <c r="AI64" i="5"/>
  <c r="AI56" i="5"/>
  <c r="AI57" i="5"/>
  <c r="AI58" i="5"/>
  <c r="AI61" i="5"/>
  <c r="AI62" i="5"/>
  <c r="AI59" i="5"/>
  <c r="AI60" i="5"/>
  <c r="AG70" i="5"/>
  <c r="AG71" i="5"/>
  <c r="AG72" i="5"/>
  <c r="AG76" i="5"/>
  <c r="AG68" i="5"/>
  <c r="AG73" i="5"/>
  <c r="AG69" i="5"/>
  <c r="AG74" i="5"/>
  <c r="AG77" i="5"/>
  <c r="AG75" i="5"/>
  <c r="AO70" i="5"/>
  <c r="AO71" i="5"/>
  <c r="AO69" i="5"/>
  <c r="AO72" i="5"/>
  <c r="AO73" i="5"/>
  <c r="AO68" i="5"/>
  <c r="AO74" i="5"/>
  <c r="AO75" i="5"/>
  <c r="AO76" i="5"/>
  <c r="AO77" i="5"/>
  <c r="AD48" i="5"/>
  <c r="AD49" i="5"/>
  <c r="AD50" i="5"/>
  <c r="AD42" i="5"/>
  <c r="AD51" i="5"/>
  <c r="AD43" i="5"/>
  <c r="AD46" i="5"/>
  <c r="AD44" i="5"/>
  <c r="AD45" i="5"/>
  <c r="AD47" i="5"/>
  <c r="AL48" i="5"/>
  <c r="AL49" i="5"/>
  <c r="AL50" i="5"/>
  <c r="AL42" i="5"/>
  <c r="AL46" i="5"/>
  <c r="AL51" i="5"/>
  <c r="AL43" i="5"/>
  <c r="AL44" i="5"/>
  <c r="AL47" i="5"/>
  <c r="AL45" i="5"/>
  <c r="AB62" i="5"/>
  <c r="AB61" i="5"/>
  <c r="AB63" i="5"/>
  <c r="AB55" i="5"/>
  <c r="AB64" i="5"/>
  <c r="AB56" i="5"/>
  <c r="AB57" i="5"/>
  <c r="AB58" i="5"/>
  <c r="AB60" i="5"/>
  <c r="AB59" i="5"/>
  <c r="AJ62" i="5"/>
  <c r="AJ63" i="5"/>
  <c r="AJ55" i="5"/>
  <c r="AJ60" i="5"/>
  <c r="AJ64" i="5"/>
  <c r="AJ56" i="5"/>
  <c r="AJ57" i="5"/>
  <c r="AJ58" i="5"/>
  <c r="AJ59" i="5"/>
  <c r="AJ61" i="5"/>
  <c r="AH77" i="5"/>
  <c r="AH69" i="5"/>
  <c r="AH70" i="5"/>
  <c r="AH75" i="5"/>
  <c r="AH71" i="5"/>
  <c r="AH76" i="5"/>
  <c r="AH68" i="5"/>
  <c r="AH72" i="5"/>
  <c r="AH73" i="5"/>
  <c r="AH74" i="5"/>
  <c r="AP76" i="5"/>
  <c r="AP68" i="5"/>
  <c r="AP77" i="5"/>
  <c r="AP75" i="5"/>
  <c r="AP74" i="5"/>
  <c r="AP73" i="5"/>
  <c r="AP72" i="5"/>
  <c r="AP71" i="5"/>
  <c r="AP70" i="5"/>
  <c r="AP69" i="5"/>
  <c r="AE47" i="5"/>
  <c r="AE48" i="5"/>
  <c r="AE49" i="5"/>
  <c r="AE50" i="5"/>
  <c r="AE42" i="5"/>
  <c r="AE46" i="5"/>
  <c r="AE51" i="5"/>
  <c r="AE43" i="5"/>
  <c r="AE44" i="5"/>
  <c r="AE45" i="5"/>
  <c r="AM47" i="5"/>
  <c r="AM45" i="5"/>
  <c r="AM48" i="5"/>
  <c r="AM49" i="5"/>
  <c r="AM46" i="5"/>
  <c r="AM50" i="5"/>
  <c r="AM42" i="5"/>
  <c r="AM51" i="5"/>
  <c r="AM43" i="5"/>
  <c r="AM44" i="5"/>
  <c r="AC61" i="5"/>
  <c r="AC59" i="5"/>
  <c r="AC62" i="5"/>
  <c r="AC63" i="5"/>
  <c r="AC55" i="5"/>
  <c r="AC64" i="5"/>
  <c r="AC56" i="5"/>
  <c r="AC57" i="5"/>
  <c r="AC60" i="5"/>
  <c r="AC58" i="5"/>
  <c r="AK61" i="5"/>
  <c r="AK62" i="5"/>
  <c r="AK60" i="5"/>
  <c r="AK63" i="5"/>
  <c r="AK55" i="5"/>
  <c r="AK59" i="5"/>
  <c r="AK64" i="5"/>
  <c r="AK56" i="5"/>
  <c r="AK57" i="5"/>
  <c r="AK58" i="5"/>
  <c r="AA76" i="5"/>
  <c r="AA68" i="5"/>
  <c r="AA75" i="5"/>
  <c r="AA77" i="5"/>
  <c r="AA69" i="5"/>
  <c r="AA70" i="5"/>
  <c r="AA71" i="5"/>
  <c r="AA72" i="5"/>
  <c r="AA73" i="5"/>
  <c r="AA74" i="5"/>
  <c r="AI76" i="5"/>
  <c r="AI68" i="5"/>
  <c r="AI77" i="5"/>
  <c r="AI69" i="5"/>
  <c r="AI70" i="5"/>
  <c r="AI71" i="5"/>
  <c r="AI72" i="5"/>
  <c r="AI74" i="5"/>
  <c r="AI75" i="5"/>
  <c r="AI73" i="5"/>
  <c r="AP102" i="5"/>
  <c r="AP22" i="5"/>
  <c r="AP9" i="5"/>
  <c r="AP10" i="5"/>
  <c r="AP103" i="5"/>
  <c r="AP95" i="5"/>
  <c r="AP33" i="5"/>
  <c r="AP23" i="5"/>
  <c r="AP8" i="5"/>
  <c r="AP101" i="5"/>
  <c r="AP29" i="5"/>
  <c r="AP31" i="5"/>
  <c r="AP21" i="5"/>
  <c r="AP7" i="5"/>
  <c r="AP100" i="5"/>
  <c r="AP38" i="5"/>
  <c r="AP30" i="5"/>
  <c r="AP20" i="5"/>
  <c r="AP32" i="5"/>
  <c r="AP5" i="5"/>
  <c r="AP6" i="5"/>
  <c r="AP99" i="5"/>
  <c r="AP37" i="5"/>
  <c r="AP19" i="5"/>
  <c r="AP13" i="5"/>
  <c r="AP98" i="5"/>
  <c r="AP36" i="5"/>
  <c r="AP17" i="5"/>
  <c r="AP18" i="5"/>
  <c r="AP12" i="5"/>
  <c r="AP104" i="5"/>
  <c r="AP97" i="5"/>
  <c r="AP35" i="5"/>
  <c r="AP25" i="5"/>
  <c r="AP94" i="5"/>
  <c r="Y52" i="5"/>
  <c r="AP84" i="5"/>
  <c r="AP83" i="5"/>
  <c r="AP90" i="5"/>
  <c r="AP82" i="5"/>
  <c r="AP89" i="5"/>
  <c r="AP88" i="5"/>
  <c r="AP87" i="5"/>
  <c r="AP86" i="5"/>
  <c r="AO83" i="5"/>
  <c r="AO87" i="5"/>
  <c r="AO90" i="5"/>
  <c r="AO86" i="5"/>
  <c r="AO82" i="5"/>
  <c r="AO89" i="5"/>
  <c r="AO85" i="5"/>
  <c r="AO88" i="5"/>
  <c r="AO37" i="5"/>
  <c r="AO33" i="5"/>
  <c r="AO32" i="5"/>
  <c r="AO35" i="5"/>
  <c r="AO31" i="5"/>
  <c r="AO36" i="5"/>
  <c r="AO38" i="5"/>
  <c r="AO34" i="5"/>
  <c r="AO21" i="5"/>
  <c r="AO25" i="5"/>
  <c r="AO24" i="5"/>
  <c r="AO20" i="5"/>
  <c r="AO23" i="5"/>
  <c r="AO19" i="5"/>
  <c r="AO22" i="5"/>
  <c r="Y29" i="14"/>
  <c r="Y24" i="14"/>
  <c r="Y20" i="14"/>
  <c r="Y15" i="14"/>
  <c r="Y10" i="14"/>
  <c r="Y6" i="14"/>
  <c r="AP78" i="5" l="1"/>
  <c r="AP91" i="5"/>
  <c r="AP52" i="5"/>
  <c r="AP65" i="5"/>
  <c r="AP39" i="5"/>
  <c r="AP26" i="5"/>
  <c r="AP14" i="5"/>
  <c r="Y78" i="5"/>
  <c r="AC78" i="5"/>
  <c r="AH78" i="5"/>
  <c r="Z78" i="5"/>
  <c r="Y65" i="5"/>
  <c r="AG65" i="5"/>
  <c r="AE78" i="5"/>
  <c r="AN78" i="5"/>
  <c r="AA78" i="5"/>
  <c r="AO78" i="5"/>
  <c r="AH65" i="5"/>
  <c r="AF78" i="5"/>
  <c r="AL78" i="5"/>
  <c r="AG78" i="5"/>
  <c r="AJ78" i="5"/>
  <c r="AB78" i="5"/>
  <c r="AI78" i="5"/>
  <c r="AO65" i="5"/>
  <c r="AM78" i="5"/>
  <c r="AD78" i="5"/>
  <c r="AK78" i="5"/>
  <c r="AB65" i="5"/>
  <c r="AL65" i="5"/>
  <c r="AK65" i="5"/>
  <c r="Z65" i="5"/>
  <c r="AE65" i="5"/>
  <c r="AD65" i="5"/>
  <c r="AC65" i="5"/>
  <c r="AM65" i="5"/>
  <c r="AN65" i="5"/>
  <c r="AF65" i="5"/>
  <c r="AJ65" i="5"/>
  <c r="AI65" i="5"/>
  <c r="AA65" i="5"/>
  <c r="AF52" i="5"/>
  <c r="AJ52" i="5"/>
  <c r="AB52" i="5"/>
  <c r="AI52" i="5"/>
  <c r="AN52" i="5"/>
  <c r="AD52" i="5"/>
  <c r="AM52" i="5"/>
  <c r="AA52" i="5"/>
  <c r="Z52" i="5"/>
  <c r="AK52" i="5"/>
  <c r="AL52" i="5"/>
  <c r="AE52" i="5"/>
  <c r="AO52" i="5"/>
  <c r="AH52" i="5"/>
  <c r="AG52" i="5"/>
  <c r="AC52" i="5"/>
  <c r="E28" i="11"/>
  <c r="E29" i="11"/>
  <c r="D28" i="11"/>
  <c r="D29" i="11"/>
  <c r="B27" i="11"/>
  <c r="C27" i="11"/>
  <c r="S25" i="11"/>
  <c r="S26" i="11"/>
  <c r="S27" i="11"/>
  <c r="S28" i="11"/>
  <c r="S29" i="11"/>
  <c r="S30" i="11"/>
  <c r="S24" i="11"/>
  <c r="G21" i="11"/>
  <c r="H21" i="11"/>
  <c r="I21" i="11"/>
  <c r="J21" i="11"/>
  <c r="K21" i="11"/>
  <c r="L21" i="11"/>
  <c r="M21" i="11"/>
  <c r="N21" i="11"/>
  <c r="O21" i="11"/>
  <c r="P21" i="11"/>
  <c r="Q21" i="11"/>
  <c r="R21" i="11"/>
  <c r="S21" i="11"/>
  <c r="F21" i="11"/>
  <c r="F31" i="11" s="1"/>
  <c r="G11" i="11"/>
  <c r="H11" i="11"/>
  <c r="I11" i="11"/>
  <c r="J11" i="11"/>
  <c r="K11" i="11"/>
  <c r="L11" i="11"/>
  <c r="M11" i="11"/>
  <c r="N11" i="11"/>
  <c r="O11" i="11"/>
  <c r="P11" i="11"/>
  <c r="Q11" i="11"/>
  <c r="R11" i="11"/>
  <c r="S11" i="11"/>
  <c r="F11" i="11"/>
  <c r="R28" i="11"/>
  <c r="R29" i="11"/>
  <c r="Q28" i="11"/>
  <c r="Q29" i="11"/>
  <c r="P28" i="11"/>
  <c r="P29" i="11"/>
  <c r="O29" i="11"/>
  <c r="O28" i="11"/>
  <c r="N28" i="11"/>
  <c r="N29" i="11"/>
  <c r="M28" i="11"/>
  <c r="M29" i="11"/>
  <c r="L28" i="11"/>
  <c r="L29" i="11"/>
  <c r="K28" i="11"/>
  <c r="K29" i="11"/>
  <c r="J28" i="11"/>
  <c r="J29" i="11"/>
  <c r="I28" i="11"/>
  <c r="I29" i="11"/>
  <c r="H28" i="11"/>
  <c r="H29" i="11"/>
  <c r="G28" i="11"/>
  <c r="G29" i="11"/>
  <c r="F28" i="11"/>
  <c r="F27" i="11"/>
  <c r="F29" i="11"/>
  <c r="S23" i="17" l="1"/>
  <c r="S34" i="17" s="1"/>
  <c r="Q23" i="17"/>
  <c r="R23" i="17"/>
  <c r="S12" i="17"/>
  <c r="S18" i="13"/>
  <c r="S53" i="13" s="1"/>
  <c r="R73" i="10"/>
  <c r="R71" i="10"/>
  <c r="R70" i="10"/>
  <c r="R76" i="10"/>
  <c r="Q77" i="10"/>
  <c r="R65" i="10"/>
  <c r="R64" i="10"/>
  <c r="R63" i="10"/>
  <c r="R60" i="10"/>
  <c r="R59" i="10"/>
  <c r="O78" i="10"/>
  <c r="O70" i="10"/>
  <c r="O6" i="10"/>
  <c r="O74" i="10" s="1"/>
  <c r="S50" i="10"/>
  <c r="S34" i="10"/>
  <c r="R54" i="10"/>
  <c r="S29" i="10"/>
  <c r="S42" i="10" s="1"/>
  <c r="S6" i="10"/>
  <c r="S74" i="10" s="1"/>
  <c r="R6" i="10"/>
  <c r="R29" i="10" s="1"/>
  <c r="R52" i="10" s="1"/>
  <c r="Q6" i="10"/>
  <c r="Q66" i="10" s="1"/>
  <c r="P6" i="10"/>
  <c r="N6" i="10"/>
  <c r="N76" i="10" s="1"/>
  <c r="Q64" i="10" l="1"/>
  <c r="R75" i="10"/>
  <c r="R72" i="10"/>
  <c r="O61" i="10"/>
  <c r="Q60" i="10"/>
  <c r="R79" i="10"/>
  <c r="R66" i="10"/>
  <c r="R74" i="10"/>
  <c r="R61" i="10"/>
  <c r="Q79" i="10"/>
  <c r="R67" i="10"/>
  <c r="O64" i="10"/>
  <c r="R62" i="10"/>
  <c r="R78" i="10"/>
  <c r="R68" i="10"/>
  <c r="Q75" i="10"/>
  <c r="R53" i="10"/>
  <c r="Q62" i="10"/>
  <c r="R77" i="10"/>
  <c r="R69" i="10"/>
  <c r="S52" i="10"/>
  <c r="S48" i="10"/>
  <c r="S44" i="10"/>
  <c r="S40" i="10"/>
  <c r="S36" i="10"/>
  <c r="S32" i="10"/>
  <c r="S55" i="10"/>
  <c r="S51" i="10"/>
  <c r="S47" i="10"/>
  <c r="S43" i="10"/>
  <c r="S39" i="10"/>
  <c r="S35" i="10"/>
  <c r="S56" i="10"/>
  <c r="S37" i="10"/>
  <c r="S53" i="10"/>
  <c r="O73" i="10"/>
  <c r="S38" i="10"/>
  <c r="S54" i="10"/>
  <c r="O66" i="10"/>
  <c r="Q59" i="10"/>
  <c r="Q61" i="10"/>
  <c r="Q63" i="10"/>
  <c r="Q65" i="10"/>
  <c r="Q78" i="10"/>
  <c r="Q76" i="10"/>
  <c r="P74" i="10"/>
  <c r="P73" i="10"/>
  <c r="P72" i="10"/>
  <c r="P71" i="10"/>
  <c r="P70" i="10"/>
  <c r="P69" i="10"/>
  <c r="P68" i="10"/>
  <c r="P67" i="10"/>
  <c r="P66" i="10"/>
  <c r="P75" i="10"/>
  <c r="P76" i="10"/>
  <c r="P77" i="10"/>
  <c r="P78" i="10"/>
  <c r="P79" i="10"/>
  <c r="P65" i="10"/>
  <c r="P64" i="10"/>
  <c r="P63" i="10"/>
  <c r="P62" i="10"/>
  <c r="P61" i="10"/>
  <c r="P60" i="10"/>
  <c r="P59" i="10"/>
  <c r="S45" i="10"/>
  <c r="O76" i="10"/>
  <c r="O72" i="10"/>
  <c r="O68" i="10"/>
  <c r="O65" i="10"/>
  <c r="O59" i="10"/>
  <c r="O80" i="10" s="1"/>
  <c r="O79" i="10"/>
  <c r="O75" i="10"/>
  <c r="O71" i="10"/>
  <c r="O67" i="10"/>
  <c r="O63" i="10"/>
  <c r="O62" i="10"/>
  <c r="Q74" i="10"/>
  <c r="Q73" i="10"/>
  <c r="Q72" i="10"/>
  <c r="Q71" i="10"/>
  <c r="Q70" i="10"/>
  <c r="Q69" i="10"/>
  <c r="Q68" i="10"/>
  <c r="Q67" i="10"/>
  <c r="S46" i="10"/>
  <c r="S33" i="10"/>
  <c r="S41" i="10"/>
  <c r="S49" i="10"/>
  <c r="O60" i="10"/>
  <c r="O69" i="10"/>
  <c r="O77" i="10"/>
  <c r="S59" i="10"/>
  <c r="S60" i="10"/>
  <c r="S61" i="10"/>
  <c r="S62" i="10"/>
  <c r="S63" i="10"/>
  <c r="S64" i="10"/>
  <c r="S65" i="10"/>
  <c r="S79" i="10"/>
  <c r="S78" i="10"/>
  <c r="S77" i="10"/>
  <c r="S76" i="10"/>
  <c r="S75" i="10"/>
  <c r="S66" i="10"/>
  <c r="S67" i="10"/>
  <c r="S68" i="10"/>
  <c r="S69" i="10"/>
  <c r="S70" i="10"/>
  <c r="S71" i="10"/>
  <c r="S72" i="10"/>
  <c r="S80" i="10" s="1"/>
  <c r="S73" i="10"/>
  <c r="S31" i="11"/>
  <c r="R25" i="11" l="1"/>
  <c r="R26" i="11"/>
  <c r="R27" i="11"/>
  <c r="R30" i="11"/>
  <c r="R24" i="11"/>
  <c r="R31" i="11"/>
  <c r="R28" i="17" l="1"/>
  <c r="R29" i="17"/>
  <c r="R30" i="17"/>
  <c r="R31" i="17"/>
  <c r="R32" i="17"/>
  <c r="R33" i="17"/>
  <c r="R27" i="17"/>
  <c r="R26" i="17"/>
  <c r="R12" i="17"/>
  <c r="R34" i="17" s="1"/>
  <c r="R40" i="13"/>
  <c r="R41" i="13"/>
  <c r="R42" i="13"/>
  <c r="R43" i="13"/>
  <c r="R44" i="13"/>
  <c r="R45" i="13"/>
  <c r="R46" i="13"/>
  <c r="R47" i="13"/>
  <c r="R48" i="13"/>
  <c r="R49" i="13"/>
  <c r="R50" i="13"/>
  <c r="R51" i="13"/>
  <c r="R52" i="13"/>
  <c r="R39" i="13"/>
  <c r="R35" i="13"/>
  <c r="R18" i="13"/>
  <c r="N18" i="13"/>
  <c r="R53" i="13" l="1"/>
  <c r="R80" i="10"/>
  <c r="R33" i="10"/>
  <c r="R44" i="10"/>
  <c r="R40" i="10"/>
  <c r="R38" i="10"/>
  <c r="R56" i="10"/>
  <c r="R45" i="10"/>
  <c r="R37" i="10"/>
  <c r="R36" i="10"/>
  <c r="R46" i="10"/>
  <c r="R51" i="10"/>
  <c r="R43" i="10"/>
  <c r="R35" i="10"/>
  <c r="R47" i="10"/>
  <c r="R50" i="10"/>
  <c r="R42" i="10"/>
  <c r="R34" i="10"/>
  <c r="R48" i="10"/>
  <c r="R39" i="10"/>
  <c r="R32" i="10"/>
  <c r="R55" i="10"/>
  <c r="R49" i="10"/>
  <c r="R41" i="10"/>
  <c r="AO5" i="5"/>
  <c r="AO6" i="5"/>
  <c r="AO7" i="5"/>
  <c r="AO8" i="5"/>
  <c r="AO9" i="5"/>
  <c r="AO10" i="5"/>
  <c r="AO11" i="5"/>
  <c r="AO12" i="5"/>
  <c r="AO13" i="5"/>
  <c r="AO17" i="5"/>
  <c r="AO29" i="5"/>
  <c r="AO81" i="5"/>
  <c r="AO94" i="5"/>
  <c r="AO95" i="5"/>
  <c r="AO96" i="5"/>
  <c r="AO97" i="5"/>
  <c r="AO98" i="5"/>
  <c r="AO99" i="5"/>
  <c r="AO100" i="5"/>
  <c r="AO101" i="5"/>
  <c r="AO102" i="5"/>
  <c r="AO103" i="5"/>
  <c r="AO104" i="5"/>
  <c r="X24" i="14"/>
  <c r="X20" i="14"/>
  <c r="X6" i="14"/>
  <c r="X10" i="14"/>
  <c r="X15" i="14"/>
  <c r="X29" i="14"/>
  <c r="AO39" i="5" l="1"/>
  <c r="AO91" i="5"/>
  <c r="AO26" i="5"/>
  <c r="AO14" i="5"/>
  <c r="Q29" i="10"/>
  <c r="Q43" i="13"/>
  <c r="Q44" i="13"/>
  <c r="Q45" i="13"/>
  <c r="Q46" i="13"/>
  <c r="Q47" i="13"/>
  <c r="Q48" i="13"/>
  <c r="Q49" i="13"/>
  <c r="Q50" i="13"/>
  <c r="Q51" i="13"/>
  <c r="Q52" i="13"/>
  <c r="P43" i="13"/>
  <c r="P44" i="13"/>
  <c r="P45" i="13"/>
  <c r="P46" i="13"/>
  <c r="P47" i="13"/>
  <c r="P48" i="13"/>
  <c r="P49" i="13"/>
  <c r="P50" i="13"/>
  <c r="P51" i="13"/>
  <c r="P52" i="13"/>
  <c r="P42" i="13"/>
  <c r="Q42" i="13"/>
  <c r="P41" i="13"/>
  <c r="Q41" i="13"/>
  <c r="P40" i="13"/>
  <c r="Q40" i="13"/>
  <c r="P39" i="13"/>
  <c r="Q39" i="13"/>
  <c r="Q18" i="13"/>
  <c r="P18" i="13"/>
  <c r="Q35" i="13"/>
  <c r="P35" i="13"/>
  <c r="P33" i="17"/>
  <c r="Q33" i="17"/>
  <c r="P32" i="17"/>
  <c r="Q32" i="17"/>
  <c r="P31" i="17"/>
  <c r="Q31" i="17"/>
  <c r="P30" i="17"/>
  <c r="Q30" i="17"/>
  <c r="P29" i="17"/>
  <c r="Q29" i="17"/>
  <c r="P28" i="17"/>
  <c r="Q28" i="17"/>
  <c r="P27" i="17"/>
  <c r="Q27" i="17"/>
  <c r="P26" i="17"/>
  <c r="Q26" i="17"/>
  <c r="Q12" i="17"/>
  <c r="P12" i="17"/>
  <c r="P23" i="17"/>
  <c r="P30" i="11"/>
  <c r="Q30" i="11"/>
  <c r="P27" i="11"/>
  <c r="Q27" i="11"/>
  <c r="P26" i="11"/>
  <c r="Q26" i="11"/>
  <c r="P25" i="11"/>
  <c r="Q25" i="11"/>
  <c r="P24" i="11"/>
  <c r="Q24" i="11"/>
  <c r="P31" i="11"/>
  <c r="Q38" i="10" l="1"/>
  <c r="Q54" i="10"/>
  <c r="Q52" i="10"/>
  <c r="Q53" i="10"/>
  <c r="P53" i="13"/>
  <c r="Q53" i="13"/>
  <c r="Q31" i="11"/>
  <c r="Q34" i="17"/>
  <c r="P34" i="17"/>
  <c r="Q56" i="10"/>
  <c r="Q49" i="10"/>
  <c r="Q42" i="10"/>
  <c r="Q34" i="10"/>
  <c r="Q33" i="10"/>
  <c r="Q50" i="10"/>
  <c r="Q45" i="10"/>
  <c r="Q41" i="10"/>
  <c r="Q37" i="10"/>
  <c r="Q55" i="10"/>
  <c r="Q44" i="10"/>
  <c r="Q36" i="10"/>
  <c r="Q51" i="10"/>
  <c r="Q43" i="10"/>
  <c r="Q35" i="10"/>
  <c r="Q48" i="10"/>
  <c r="Q40" i="10"/>
  <c r="Q47" i="10"/>
  <c r="Q39" i="10"/>
  <c r="Q32" i="10"/>
  <c r="Q46" i="10"/>
  <c r="P29" i="10"/>
  <c r="AN95" i="5"/>
  <c r="AN96" i="5"/>
  <c r="AN97" i="5"/>
  <c r="AN98" i="5"/>
  <c r="AN99" i="5"/>
  <c r="AN100" i="5"/>
  <c r="AN101" i="5"/>
  <c r="AN102" i="5"/>
  <c r="AN103" i="5"/>
  <c r="AN104" i="5"/>
  <c r="AM95" i="5"/>
  <c r="AM96" i="5"/>
  <c r="AM97" i="5"/>
  <c r="AM98" i="5"/>
  <c r="AM99" i="5"/>
  <c r="AM100" i="5"/>
  <c r="AM101" i="5"/>
  <c r="AM102" i="5"/>
  <c r="AM103" i="5"/>
  <c r="AM104" i="5"/>
  <c r="AM94" i="5"/>
  <c r="AN94" i="5"/>
  <c r="AN82" i="5"/>
  <c r="AN83" i="5"/>
  <c r="AN84" i="5"/>
  <c r="AN85" i="5"/>
  <c r="AN86" i="5"/>
  <c r="AN87" i="5"/>
  <c r="AN88" i="5"/>
  <c r="AN89" i="5"/>
  <c r="AN90" i="5"/>
  <c r="AM82" i="5"/>
  <c r="AM83" i="5"/>
  <c r="AM84" i="5"/>
  <c r="AM85" i="5"/>
  <c r="AM86" i="5"/>
  <c r="AM87" i="5"/>
  <c r="AM88" i="5"/>
  <c r="AM89" i="5"/>
  <c r="AM90" i="5"/>
  <c r="AM81" i="5"/>
  <c r="AN81" i="5"/>
  <c r="AM38" i="5"/>
  <c r="AN38" i="5"/>
  <c r="AN37" i="5"/>
  <c r="AN35" i="5"/>
  <c r="AN31" i="5"/>
  <c r="AN29" i="5"/>
  <c r="AN25" i="5"/>
  <c r="AM23" i="5"/>
  <c r="AM21" i="5"/>
  <c r="AN21" i="5"/>
  <c r="AM19" i="5"/>
  <c r="AN19" i="5"/>
  <c r="AM17" i="5"/>
  <c r="AN17" i="5"/>
  <c r="AN13" i="5"/>
  <c r="AN10" i="5"/>
  <c r="AN8" i="5"/>
  <c r="AN11" i="5"/>
  <c r="AN23" i="5"/>
  <c r="AN33" i="5"/>
  <c r="AM37" i="5"/>
  <c r="AM25" i="5"/>
  <c r="AM11" i="5"/>
  <c r="U188" i="2"/>
  <c r="U103" i="2"/>
  <c r="U39" i="2"/>
  <c r="U40" i="2"/>
  <c r="U41" i="2"/>
  <c r="U42" i="2"/>
  <c r="U43" i="2"/>
  <c r="U44" i="2"/>
  <c r="U45" i="2"/>
  <c r="U46" i="2"/>
  <c r="U47" i="2"/>
  <c r="U48" i="2"/>
  <c r="U49" i="2"/>
  <c r="U50" i="2"/>
  <c r="U51" i="2"/>
  <c r="U38" i="2"/>
  <c r="U35" i="2"/>
  <c r="U52" i="2" s="1"/>
  <c r="V38" i="2"/>
  <c r="V39" i="2"/>
  <c r="V40" i="2"/>
  <c r="V41" i="2"/>
  <c r="V42" i="2"/>
  <c r="V43" i="2"/>
  <c r="V44" i="2"/>
  <c r="V45" i="2"/>
  <c r="V46" i="2"/>
  <c r="V47" i="2"/>
  <c r="V48" i="2"/>
  <c r="V49" i="2"/>
  <c r="V50" i="2"/>
  <c r="V51" i="2"/>
  <c r="P54" i="10" l="1"/>
  <c r="P53" i="10"/>
  <c r="P52" i="10"/>
  <c r="AN91" i="5"/>
  <c r="P80" i="10"/>
  <c r="Q80" i="10"/>
  <c r="P32" i="10"/>
  <c r="P37" i="10"/>
  <c r="P45" i="10"/>
  <c r="P56" i="10"/>
  <c r="P42" i="10"/>
  <c r="P50" i="10"/>
  <c r="P38" i="10"/>
  <c r="P46" i="10"/>
  <c r="P39" i="10"/>
  <c r="P47" i="10"/>
  <c r="P33" i="10"/>
  <c r="P41" i="10"/>
  <c r="P40" i="10"/>
  <c r="P48" i="10"/>
  <c r="P49" i="10"/>
  <c r="P34" i="10"/>
  <c r="P35" i="10"/>
  <c r="P43" i="10"/>
  <c r="P51" i="10"/>
  <c r="P36" i="10"/>
  <c r="P44" i="10"/>
  <c r="P55" i="10"/>
  <c r="AM91" i="5"/>
  <c r="AN18" i="5"/>
  <c r="AN20" i="5"/>
  <c r="AN22" i="5"/>
  <c r="AN24" i="5"/>
  <c r="AM30" i="5"/>
  <c r="AN32" i="5"/>
  <c r="AN34" i="5"/>
  <c r="AN36" i="5"/>
  <c r="AN12" i="5"/>
  <c r="AM18" i="5"/>
  <c r="AM20" i="5"/>
  <c r="AM22" i="5"/>
  <c r="AM24" i="5"/>
  <c r="AN30" i="5"/>
  <c r="AM32" i="5"/>
  <c r="AM34" i="5"/>
  <c r="AM36" i="5"/>
  <c r="AM33" i="5"/>
  <c r="AM13" i="5"/>
  <c r="AM29" i="5"/>
  <c r="AM31" i="5"/>
  <c r="AM35" i="5"/>
  <c r="AM6" i="5"/>
  <c r="AM8" i="5"/>
  <c r="AM10" i="5"/>
  <c r="AM12" i="5"/>
  <c r="AN5" i="5"/>
  <c r="AN7" i="5"/>
  <c r="AN9" i="5"/>
  <c r="AM5" i="5"/>
  <c r="AM7" i="5"/>
  <c r="AM9" i="5"/>
  <c r="AN39" i="5" l="1"/>
  <c r="AM39" i="5"/>
  <c r="AN26" i="5"/>
  <c r="AN14" i="5"/>
  <c r="AM14" i="5"/>
  <c r="AM26" i="5"/>
  <c r="W29" i="14" l="1"/>
  <c r="V29" i="14"/>
  <c r="AD122" i="3" l="1"/>
  <c r="W15" i="14" l="1"/>
  <c r="W10" i="14"/>
  <c r="W6" i="14"/>
  <c r="D23" i="3" l="1"/>
  <c r="G25" i="11" l="1"/>
  <c r="C24" i="11"/>
  <c r="D24" i="11"/>
  <c r="E24" i="11"/>
  <c r="F24" i="11"/>
  <c r="G24" i="11"/>
  <c r="H24" i="11"/>
  <c r="I24" i="11"/>
  <c r="J24" i="11"/>
  <c r="K24" i="11"/>
  <c r="L24" i="11"/>
  <c r="M24" i="11"/>
  <c r="N24" i="11"/>
  <c r="O24" i="11"/>
  <c r="C25" i="11"/>
  <c r="D25" i="11"/>
  <c r="E25" i="11"/>
  <c r="F25" i="11"/>
  <c r="H25" i="11"/>
  <c r="I25" i="11"/>
  <c r="J25" i="11"/>
  <c r="K25" i="11"/>
  <c r="L25" i="11"/>
  <c r="M25" i="11"/>
  <c r="N25" i="11"/>
  <c r="O25" i="11"/>
  <c r="C26" i="11"/>
  <c r="D26" i="11"/>
  <c r="E26" i="11"/>
  <c r="F26" i="11"/>
  <c r="G26" i="11"/>
  <c r="H26" i="11"/>
  <c r="I26" i="11"/>
  <c r="J26" i="11"/>
  <c r="K26" i="11"/>
  <c r="L26" i="11"/>
  <c r="M26" i="11"/>
  <c r="N26" i="11"/>
  <c r="O26" i="11"/>
  <c r="D27" i="11"/>
  <c r="E27" i="11"/>
  <c r="G27" i="11"/>
  <c r="H27" i="11"/>
  <c r="I27" i="11"/>
  <c r="J27" i="11"/>
  <c r="K27" i="11"/>
  <c r="L27" i="11"/>
  <c r="M27" i="11"/>
  <c r="N27" i="11"/>
  <c r="O27" i="11"/>
  <c r="C30" i="11"/>
  <c r="D30" i="11"/>
  <c r="E30" i="11"/>
  <c r="F30" i="11"/>
  <c r="G30" i="11"/>
  <c r="H30" i="11"/>
  <c r="I30" i="11"/>
  <c r="J30" i="11"/>
  <c r="K30" i="11"/>
  <c r="L30" i="11"/>
  <c r="M30" i="11"/>
  <c r="N30" i="11"/>
  <c r="O30" i="11"/>
  <c r="B26" i="11"/>
  <c r="B25" i="11"/>
  <c r="B30" i="11"/>
  <c r="B24" i="11"/>
  <c r="C11" i="11"/>
  <c r="D11" i="11"/>
  <c r="E11" i="11"/>
  <c r="B11" i="11"/>
  <c r="C6" i="10"/>
  <c r="C76" i="10" s="1"/>
  <c r="D6" i="10"/>
  <c r="D76" i="10" s="1"/>
  <c r="E6" i="10"/>
  <c r="E76" i="10" s="1"/>
  <c r="F6" i="10"/>
  <c r="F76" i="10" s="1"/>
  <c r="G6" i="10"/>
  <c r="G76" i="10" s="1"/>
  <c r="H6" i="10"/>
  <c r="H76" i="10" s="1"/>
  <c r="I6" i="10"/>
  <c r="I76" i="10" s="1"/>
  <c r="J6" i="10"/>
  <c r="J76" i="10" s="1"/>
  <c r="K6" i="10"/>
  <c r="K76" i="10" s="1"/>
  <c r="L6" i="10"/>
  <c r="L76" i="10" s="1"/>
  <c r="M6" i="10"/>
  <c r="M76" i="10" s="1"/>
  <c r="B6" i="10"/>
  <c r="B12" i="3"/>
  <c r="P23" i="3"/>
  <c r="AA12" i="3"/>
  <c r="B29" i="10" l="1"/>
  <c r="B76" i="10"/>
  <c r="AC122" i="3"/>
  <c r="AC111" i="3"/>
  <c r="V15" i="14"/>
  <c r="V10" i="14"/>
  <c r="V6" i="14"/>
  <c r="O31" i="11" l="1"/>
  <c r="O12" i="17"/>
  <c r="O33" i="17"/>
  <c r="O32" i="17"/>
  <c r="O31" i="17"/>
  <c r="O30" i="17"/>
  <c r="O29" i="17"/>
  <c r="O28" i="17"/>
  <c r="O27" i="17"/>
  <c r="O26" i="17"/>
  <c r="O23" i="17"/>
  <c r="N12" i="17"/>
  <c r="N33" i="17"/>
  <c r="N32" i="17"/>
  <c r="N31" i="17"/>
  <c r="N30" i="17"/>
  <c r="N29" i="17"/>
  <c r="N28" i="17"/>
  <c r="N27" i="17"/>
  <c r="N26" i="17"/>
  <c r="N23" i="17"/>
  <c r="O18" i="13"/>
  <c r="O35" i="13"/>
  <c r="O52" i="13"/>
  <c r="O51" i="13"/>
  <c r="O50" i="13"/>
  <c r="O49" i="13"/>
  <c r="O48" i="13"/>
  <c r="O47" i="13"/>
  <c r="O46" i="13"/>
  <c r="O45" i="13"/>
  <c r="O44" i="13"/>
  <c r="O43" i="13"/>
  <c r="O42" i="13"/>
  <c r="O41" i="13"/>
  <c r="O40" i="13"/>
  <c r="O39" i="13"/>
  <c r="N75" i="10"/>
  <c r="N74" i="10"/>
  <c r="N73" i="10"/>
  <c r="N72" i="10"/>
  <c r="N71" i="10"/>
  <c r="N70" i="10"/>
  <c r="N69" i="10"/>
  <c r="N68" i="10"/>
  <c r="N67" i="10"/>
  <c r="N66" i="10"/>
  <c r="N65" i="10"/>
  <c r="N64" i="10"/>
  <c r="N63" i="10"/>
  <c r="N62" i="10"/>
  <c r="N61" i="10"/>
  <c r="N60" i="10"/>
  <c r="N59" i="10"/>
  <c r="O29" i="10"/>
  <c r="N29" i="10"/>
  <c r="N50" i="10" s="1"/>
  <c r="U24" i="14"/>
  <c r="U20" i="14"/>
  <c r="U29" i="14"/>
  <c r="AL96" i="5"/>
  <c r="AL94" i="5"/>
  <c r="AL97" i="5"/>
  <c r="AL102" i="5"/>
  <c r="AK101" i="5"/>
  <c r="AJ96" i="5"/>
  <c r="AJ94" i="5"/>
  <c r="AJ95" i="5"/>
  <c r="AJ98" i="5"/>
  <c r="AJ99" i="5"/>
  <c r="AJ101" i="5"/>
  <c r="AJ103" i="5"/>
  <c r="AI94" i="5"/>
  <c r="AH96" i="5"/>
  <c r="AH103" i="5"/>
  <c r="AG98" i="5"/>
  <c r="AG103" i="5"/>
  <c r="AF96" i="5"/>
  <c r="AF98" i="5"/>
  <c r="AF103" i="5"/>
  <c r="AE96" i="5"/>
  <c r="AE94" i="5"/>
  <c r="AE95" i="5"/>
  <c r="AE98" i="5"/>
  <c r="AE99" i="5"/>
  <c r="AE101" i="5"/>
  <c r="AE103" i="5"/>
  <c r="AD96" i="5"/>
  <c r="AD103" i="5"/>
  <c r="AC98" i="5"/>
  <c r="AC103" i="5"/>
  <c r="AB96" i="5"/>
  <c r="AB103" i="5"/>
  <c r="AA96" i="5"/>
  <c r="AA95" i="5"/>
  <c r="AA97" i="5"/>
  <c r="AA98" i="5"/>
  <c r="AA101" i="5"/>
  <c r="AA102" i="5"/>
  <c r="AA103" i="5"/>
  <c r="Z96" i="5"/>
  <c r="Z94" i="5"/>
  <c r="Z98" i="5"/>
  <c r="Z99" i="5"/>
  <c r="Z103" i="5"/>
  <c r="Y98" i="5"/>
  <c r="AB23" i="3"/>
  <c r="T52" i="2"/>
  <c r="T35" i="2"/>
  <c r="T18" i="2"/>
  <c r="U15" i="14"/>
  <c r="U10" i="14"/>
  <c r="U6" i="14"/>
  <c r="AL36" i="5"/>
  <c r="AL18" i="5"/>
  <c r="AL24" i="5"/>
  <c r="AL12" i="5"/>
  <c r="AB45" i="3"/>
  <c r="AB56" i="3"/>
  <c r="AB67" i="3"/>
  <c r="AB111" i="3"/>
  <c r="AB122" i="3"/>
  <c r="AA45" i="3"/>
  <c r="T171" i="2"/>
  <c r="T188" i="2"/>
  <c r="T103" i="2"/>
  <c r="T86" i="2"/>
  <c r="T69" i="2"/>
  <c r="AK81" i="5"/>
  <c r="AK32" i="5"/>
  <c r="AK11" i="5"/>
  <c r="AK18" i="5"/>
  <c r="S52" i="2"/>
  <c r="S35" i="2"/>
  <c r="S18" i="2"/>
  <c r="S103" i="2"/>
  <c r="S86" i="2"/>
  <c r="S69" i="2"/>
  <c r="S171" i="2"/>
  <c r="S188" i="2"/>
  <c r="AA56" i="3"/>
  <c r="AA23" i="3"/>
  <c r="AA67" i="3"/>
  <c r="AA122" i="3"/>
  <c r="AA111" i="3"/>
  <c r="AA34" i="3"/>
  <c r="T6" i="14"/>
  <c r="N31" i="11"/>
  <c r="N35" i="13"/>
  <c r="N39" i="13"/>
  <c r="N40" i="13"/>
  <c r="N41" i="13"/>
  <c r="N42" i="13"/>
  <c r="N43" i="13"/>
  <c r="N44" i="13"/>
  <c r="N45" i="13"/>
  <c r="N46" i="13"/>
  <c r="N47" i="13"/>
  <c r="N48" i="13"/>
  <c r="N49" i="13"/>
  <c r="N50" i="13"/>
  <c r="N51" i="13"/>
  <c r="N52" i="13"/>
  <c r="C29" i="10"/>
  <c r="C39" i="10" s="1"/>
  <c r="E29" i="10"/>
  <c r="E35" i="10" s="1"/>
  <c r="G29" i="10"/>
  <c r="G32" i="10" s="1"/>
  <c r="I29" i="10"/>
  <c r="I38" i="10" s="1"/>
  <c r="K29" i="10"/>
  <c r="K43" i="10" s="1"/>
  <c r="K35" i="10"/>
  <c r="M29" i="10"/>
  <c r="M44" i="10" s="1"/>
  <c r="T29" i="14"/>
  <c r="T24" i="14"/>
  <c r="T20" i="14"/>
  <c r="T10" i="14"/>
  <c r="T15" i="14"/>
  <c r="C59" i="10"/>
  <c r="F62" i="10"/>
  <c r="G59" i="10"/>
  <c r="K59" i="10"/>
  <c r="B62" i="10"/>
  <c r="D65" i="10"/>
  <c r="B65" i="10"/>
  <c r="K69" i="10"/>
  <c r="K65" i="10"/>
  <c r="G60" i="10"/>
  <c r="B73" i="10"/>
  <c r="B64" i="10"/>
  <c r="C72" i="10"/>
  <c r="C69" i="10"/>
  <c r="C68" i="10"/>
  <c r="F60" i="10"/>
  <c r="B72" i="10"/>
  <c r="B60" i="10"/>
  <c r="G73" i="10"/>
  <c r="G61" i="10"/>
  <c r="G62" i="10"/>
  <c r="G63" i="10"/>
  <c r="G64" i="10"/>
  <c r="G65" i="10"/>
  <c r="G66" i="10"/>
  <c r="G67" i="10"/>
  <c r="G68" i="10"/>
  <c r="G69" i="10"/>
  <c r="G70" i="10"/>
  <c r="G71" i="10"/>
  <c r="G72" i="10"/>
  <c r="G74" i="10"/>
  <c r="G75" i="10"/>
  <c r="K68" i="10"/>
  <c r="C65" i="10"/>
  <c r="B68" i="10"/>
  <c r="K72" i="10"/>
  <c r="F59" i="10"/>
  <c r="D73" i="10"/>
  <c r="K64" i="10"/>
  <c r="C64" i="10"/>
  <c r="K61" i="10"/>
  <c r="C61" i="10"/>
  <c r="B69" i="10"/>
  <c r="B61" i="10"/>
  <c r="K73" i="10"/>
  <c r="C73" i="10"/>
  <c r="K60" i="10"/>
  <c r="C60" i="10"/>
  <c r="M61" i="10"/>
  <c r="M65" i="10"/>
  <c r="M69" i="10"/>
  <c r="M73" i="10"/>
  <c r="M59" i="10"/>
  <c r="M67" i="10"/>
  <c r="M71" i="10"/>
  <c r="M75" i="10"/>
  <c r="M62" i="10"/>
  <c r="M66" i="10"/>
  <c r="M74" i="10"/>
  <c r="M60" i="10"/>
  <c r="M64" i="10"/>
  <c r="M68" i="10"/>
  <c r="M72" i="10"/>
  <c r="M63" i="10"/>
  <c r="M70" i="10"/>
  <c r="I61" i="10"/>
  <c r="I65" i="10"/>
  <c r="I69" i="10"/>
  <c r="I73" i="10"/>
  <c r="I63" i="10"/>
  <c r="I67" i="10"/>
  <c r="I70" i="10"/>
  <c r="I60" i="10"/>
  <c r="I64" i="10"/>
  <c r="I68" i="10"/>
  <c r="I72" i="10"/>
  <c r="I59" i="10"/>
  <c r="I62" i="10"/>
  <c r="I66" i="10"/>
  <c r="I71" i="10"/>
  <c r="I74" i="10"/>
  <c r="I75" i="10"/>
  <c r="E61" i="10"/>
  <c r="E65" i="10"/>
  <c r="E69" i="10"/>
  <c r="E73" i="10"/>
  <c r="E59" i="10"/>
  <c r="E63" i="10"/>
  <c r="E67" i="10"/>
  <c r="E71" i="10"/>
  <c r="E62" i="10"/>
  <c r="E60" i="10"/>
  <c r="E64" i="10"/>
  <c r="E66" i="10"/>
  <c r="E68" i="10"/>
  <c r="E70" i="10"/>
  <c r="E72" i="10"/>
  <c r="E74" i="10"/>
  <c r="E75" i="10"/>
  <c r="L74" i="10"/>
  <c r="D66" i="10"/>
  <c r="B75" i="10"/>
  <c r="B71" i="10"/>
  <c r="B67" i="10"/>
  <c r="B63" i="10"/>
  <c r="K74" i="10"/>
  <c r="C74" i="10"/>
  <c r="F73" i="10"/>
  <c r="K70" i="10"/>
  <c r="C70" i="10"/>
  <c r="H67" i="10"/>
  <c r="K66" i="10"/>
  <c r="C66" i="10"/>
  <c r="D63" i="10"/>
  <c r="K62" i="10"/>
  <c r="C62" i="10"/>
  <c r="J61" i="10"/>
  <c r="B59" i="10"/>
  <c r="B74" i="10"/>
  <c r="B70" i="10"/>
  <c r="B66" i="10"/>
  <c r="K75" i="10"/>
  <c r="C75" i="10"/>
  <c r="H72" i="10"/>
  <c r="D72" i="10"/>
  <c r="K71" i="10"/>
  <c r="C71" i="10"/>
  <c r="D68" i="10"/>
  <c r="K67" i="10"/>
  <c r="C67" i="10"/>
  <c r="J66" i="10"/>
  <c r="F66" i="10"/>
  <c r="K63" i="10"/>
  <c r="C63" i="10"/>
  <c r="M26" i="17"/>
  <c r="M27" i="17"/>
  <c r="M28" i="17"/>
  <c r="M29" i="17"/>
  <c r="M30" i="17"/>
  <c r="M31" i="17"/>
  <c r="M32" i="17"/>
  <c r="M33" i="17"/>
  <c r="M23" i="17"/>
  <c r="M12" i="17"/>
  <c r="M39" i="13"/>
  <c r="M40" i="13"/>
  <c r="M41" i="13"/>
  <c r="M42" i="13"/>
  <c r="M43" i="13"/>
  <c r="M44" i="13"/>
  <c r="M45" i="13"/>
  <c r="M46" i="13"/>
  <c r="M47" i="13"/>
  <c r="M48" i="13"/>
  <c r="M49" i="13"/>
  <c r="M50" i="13"/>
  <c r="M51" i="13"/>
  <c r="M52" i="13"/>
  <c r="M18" i="13"/>
  <c r="M35" i="13"/>
  <c r="AJ82" i="5"/>
  <c r="AJ30" i="5"/>
  <c r="AJ21" i="5"/>
  <c r="AJ5" i="5"/>
  <c r="Z122" i="3"/>
  <c r="Z111" i="3"/>
  <c r="Z67" i="3"/>
  <c r="Z56" i="3"/>
  <c r="Z45" i="3"/>
  <c r="Z34" i="3"/>
  <c r="Z23" i="3"/>
  <c r="Z12" i="3"/>
  <c r="AJ87" i="5"/>
  <c r="AJ83" i="5"/>
  <c r="AJ86" i="5"/>
  <c r="M34" i="17"/>
  <c r="M53" i="13"/>
  <c r="M35" i="10"/>
  <c r="M38" i="10"/>
  <c r="R188" i="2"/>
  <c r="R171" i="2"/>
  <c r="R103" i="2"/>
  <c r="R86" i="2"/>
  <c r="R69" i="2"/>
  <c r="R52" i="2"/>
  <c r="R35" i="2"/>
  <c r="R18" i="2"/>
  <c r="S24" i="14"/>
  <c r="S20" i="14"/>
  <c r="S10" i="14"/>
  <c r="S6" i="14"/>
  <c r="S15" i="14"/>
  <c r="S29" i="14"/>
  <c r="C39" i="13"/>
  <c r="D39" i="13"/>
  <c r="E39" i="13"/>
  <c r="F39" i="13"/>
  <c r="G39" i="13"/>
  <c r="H39" i="13"/>
  <c r="I39" i="13"/>
  <c r="J39" i="13"/>
  <c r="K39" i="13"/>
  <c r="L39" i="13"/>
  <c r="C40" i="13"/>
  <c r="D40" i="13"/>
  <c r="E40" i="13"/>
  <c r="F40" i="13"/>
  <c r="G40" i="13"/>
  <c r="H40" i="13"/>
  <c r="I40" i="13"/>
  <c r="J40" i="13"/>
  <c r="K40" i="13"/>
  <c r="L40" i="13"/>
  <c r="C41" i="13"/>
  <c r="D41" i="13"/>
  <c r="E41" i="13"/>
  <c r="F41" i="13"/>
  <c r="G41" i="13"/>
  <c r="H41" i="13"/>
  <c r="I41" i="13"/>
  <c r="J41" i="13"/>
  <c r="K41" i="13"/>
  <c r="L41" i="13"/>
  <c r="C42" i="13"/>
  <c r="D42" i="13"/>
  <c r="E42" i="13"/>
  <c r="F42" i="13"/>
  <c r="G42" i="13"/>
  <c r="H42" i="13"/>
  <c r="I42" i="13"/>
  <c r="J42" i="13"/>
  <c r="K42" i="13"/>
  <c r="L42" i="13"/>
  <c r="C43" i="13"/>
  <c r="D43" i="13"/>
  <c r="E43" i="13"/>
  <c r="F43" i="13"/>
  <c r="G43" i="13"/>
  <c r="H43" i="13"/>
  <c r="I43" i="13"/>
  <c r="J43" i="13"/>
  <c r="K43" i="13"/>
  <c r="L43" i="13"/>
  <c r="C44" i="13"/>
  <c r="D44" i="13"/>
  <c r="E44" i="13"/>
  <c r="F44" i="13"/>
  <c r="G44" i="13"/>
  <c r="H44" i="13"/>
  <c r="I44" i="13"/>
  <c r="J44" i="13"/>
  <c r="K44" i="13"/>
  <c r="L44" i="13"/>
  <c r="C45" i="13"/>
  <c r="D45" i="13"/>
  <c r="E45" i="13"/>
  <c r="F45" i="13"/>
  <c r="G45" i="13"/>
  <c r="H45" i="13"/>
  <c r="I45" i="13"/>
  <c r="J45" i="13"/>
  <c r="K45" i="13"/>
  <c r="L45" i="13"/>
  <c r="C46" i="13"/>
  <c r="D46" i="13"/>
  <c r="E46" i="13"/>
  <c r="F46" i="13"/>
  <c r="G46" i="13"/>
  <c r="H46" i="13"/>
  <c r="I46" i="13"/>
  <c r="J46" i="13"/>
  <c r="K46" i="13"/>
  <c r="L46" i="13"/>
  <c r="C47" i="13"/>
  <c r="D47" i="13"/>
  <c r="E47" i="13"/>
  <c r="F47" i="13"/>
  <c r="G47" i="13"/>
  <c r="H47" i="13"/>
  <c r="I47" i="13"/>
  <c r="J47" i="13"/>
  <c r="K47" i="13"/>
  <c r="L47" i="13"/>
  <c r="C48" i="13"/>
  <c r="D48" i="13"/>
  <c r="E48" i="13"/>
  <c r="F48" i="13"/>
  <c r="G48" i="13"/>
  <c r="H48" i="13"/>
  <c r="I48" i="13"/>
  <c r="J48" i="13"/>
  <c r="K48" i="13"/>
  <c r="L48" i="13"/>
  <c r="C49" i="13"/>
  <c r="D49" i="13"/>
  <c r="E49" i="13"/>
  <c r="F49" i="13"/>
  <c r="G49" i="13"/>
  <c r="H49" i="13"/>
  <c r="I49" i="13"/>
  <c r="J49" i="13"/>
  <c r="K49" i="13"/>
  <c r="L49" i="13"/>
  <c r="C50" i="13"/>
  <c r="D50" i="13"/>
  <c r="E50" i="13"/>
  <c r="F50" i="13"/>
  <c r="G50" i="13"/>
  <c r="H50" i="13"/>
  <c r="I50" i="13"/>
  <c r="J50" i="13"/>
  <c r="K50" i="13"/>
  <c r="L50" i="13"/>
  <c r="C51" i="13"/>
  <c r="D51" i="13"/>
  <c r="E51" i="13"/>
  <c r="F51" i="13"/>
  <c r="G51" i="13"/>
  <c r="H51" i="13"/>
  <c r="I51" i="13"/>
  <c r="J51" i="13"/>
  <c r="K51" i="13"/>
  <c r="L51" i="13"/>
  <c r="C52" i="13"/>
  <c r="D52" i="13"/>
  <c r="E52" i="13"/>
  <c r="F52" i="13"/>
  <c r="G52" i="13"/>
  <c r="H52" i="13"/>
  <c r="I52" i="13"/>
  <c r="J52" i="13"/>
  <c r="K52" i="13"/>
  <c r="L52" i="13"/>
  <c r="B40" i="13"/>
  <c r="B41" i="13"/>
  <c r="B42" i="13"/>
  <c r="B43" i="13"/>
  <c r="B44" i="13"/>
  <c r="B45" i="13"/>
  <c r="B46" i="13"/>
  <c r="B47" i="13"/>
  <c r="B48" i="13"/>
  <c r="B49" i="13"/>
  <c r="B50" i="13"/>
  <c r="B51" i="13"/>
  <c r="B52" i="13"/>
  <c r="B39" i="13"/>
  <c r="C18" i="13"/>
  <c r="D18" i="13"/>
  <c r="E18" i="13"/>
  <c r="E53" i="13" s="1"/>
  <c r="F18" i="13"/>
  <c r="G18" i="13"/>
  <c r="G53" i="13" s="1"/>
  <c r="H18" i="13"/>
  <c r="I18" i="13"/>
  <c r="J18" i="13"/>
  <c r="K18" i="13"/>
  <c r="L18" i="13"/>
  <c r="B18" i="13"/>
  <c r="B35" i="13"/>
  <c r="C35" i="13"/>
  <c r="D35" i="13"/>
  <c r="E35" i="13"/>
  <c r="F35" i="13"/>
  <c r="G35" i="13"/>
  <c r="H35" i="13"/>
  <c r="I35" i="13"/>
  <c r="I53" i="13" s="1"/>
  <c r="J35" i="13"/>
  <c r="J53" i="13" s="1"/>
  <c r="K35" i="13"/>
  <c r="L35" i="13"/>
  <c r="C26" i="17"/>
  <c r="D26" i="17"/>
  <c r="E26" i="17"/>
  <c r="F26" i="17"/>
  <c r="G26" i="17"/>
  <c r="H26" i="17"/>
  <c r="I26" i="17"/>
  <c r="J26" i="17"/>
  <c r="K26" i="17"/>
  <c r="L26" i="17"/>
  <c r="C27" i="17"/>
  <c r="D27" i="17"/>
  <c r="E27" i="17"/>
  <c r="F27" i="17"/>
  <c r="G27" i="17"/>
  <c r="H27" i="17"/>
  <c r="I27" i="17"/>
  <c r="J27" i="17"/>
  <c r="K27" i="17"/>
  <c r="L27" i="17"/>
  <c r="C28" i="17"/>
  <c r="D28" i="17"/>
  <c r="E28" i="17"/>
  <c r="F28" i="17"/>
  <c r="G28" i="17"/>
  <c r="H28" i="17"/>
  <c r="I28" i="17"/>
  <c r="J28" i="17"/>
  <c r="K28" i="17"/>
  <c r="L28" i="17"/>
  <c r="C29" i="17"/>
  <c r="D29" i="17"/>
  <c r="E29" i="17"/>
  <c r="F29" i="17"/>
  <c r="G29" i="17"/>
  <c r="H29" i="17"/>
  <c r="I29" i="17"/>
  <c r="J29" i="17"/>
  <c r="K29" i="17"/>
  <c r="L29" i="17"/>
  <c r="C30" i="17"/>
  <c r="D30" i="17"/>
  <c r="E30" i="17"/>
  <c r="F30" i="17"/>
  <c r="G30" i="17"/>
  <c r="H30" i="17"/>
  <c r="I30" i="17"/>
  <c r="J30" i="17"/>
  <c r="K30" i="17"/>
  <c r="L30" i="17"/>
  <c r="C31" i="17"/>
  <c r="D31" i="17"/>
  <c r="E31" i="17"/>
  <c r="F31" i="17"/>
  <c r="G31" i="17"/>
  <c r="H31" i="17"/>
  <c r="I31" i="17"/>
  <c r="J31" i="17"/>
  <c r="K31" i="17"/>
  <c r="L31" i="17"/>
  <c r="C32" i="17"/>
  <c r="D32" i="17"/>
  <c r="E32" i="17"/>
  <c r="F32" i="17"/>
  <c r="G32" i="17"/>
  <c r="H32" i="17"/>
  <c r="I32" i="17"/>
  <c r="J32" i="17"/>
  <c r="K32" i="17"/>
  <c r="L32" i="17"/>
  <c r="C33" i="17"/>
  <c r="D33" i="17"/>
  <c r="E33" i="17"/>
  <c r="F33" i="17"/>
  <c r="G33" i="17"/>
  <c r="H33" i="17"/>
  <c r="I33" i="17"/>
  <c r="J33" i="17"/>
  <c r="K33" i="17"/>
  <c r="L33" i="17"/>
  <c r="B27" i="17"/>
  <c r="B28" i="17"/>
  <c r="B29" i="17"/>
  <c r="B30" i="17"/>
  <c r="B31" i="17"/>
  <c r="B32" i="17"/>
  <c r="B33" i="17"/>
  <c r="B26" i="17"/>
  <c r="C12" i="17"/>
  <c r="D12" i="17"/>
  <c r="E12" i="17"/>
  <c r="E23" i="17"/>
  <c r="F12" i="17"/>
  <c r="G12" i="17"/>
  <c r="H12" i="17"/>
  <c r="I12" i="17"/>
  <c r="I23" i="17"/>
  <c r="J12" i="17"/>
  <c r="K12" i="17"/>
  <c r="L12" i="17"/>
  <c r="B12" i="17"/>
  <c r="B23" i="17"/>
  <c r="B34" i="17" s="1"/>
  <c r="C23" i="17"/>
  <c r="D23" i="17"/>
  <c r="F23" i="17"/>
  <c r="G23" i="17"/>
  <c r="H23" i="17"/>
  <c r="J23" i="17"/>
  <c r="K23" i="17"/>
  <c r="L23" i="17"/>
  <c r="H34" i="17"/>
  <c r="D34" i="17"/>
  <c r="L31" i="11"/>
  <c r="AB83" i="5"/>
  <c r="AC86" i="5"/>
  <c r="AD83" i="5"/>
  <c r="AE83" i="5"/>
  <c r="AF82" i="5"/>
  <c r="AG82" i="5"/>
  <c r="AH87" i="5"/>
  <c r="Y87" i="5"/>
  <c r="AI34" i="5"/>
  <c r="AI17" i="5"/>
  <c r="Z30" i="5"/>
  <c r="AA32" i="5"/>
  <c r="AB31" i="5"/>
  <c r="AC34" i="5"/>
  <c r="AE36" i="5"/>
  <c r="AF37" i="5"/>
  <c r="AG38" i="5"/>
  <c r="AH35" i="5"/>
  <c r="Y34" i="5"/>
  <c r="Z23" i="5"/>
  <c r="AC17" i="5"/>
  <c r="AD20" i="5"/>
  <c r="AE21" i="5"/>
  <c r="AF19" i="5"/>
  <c r="AG19" i="5"/>
  <c r="AH22" i="5"/>
  <c r="B26" i="5"/>
  <c r="Y20" i="5" s="1"/>
  <c r="AA8" i="5"/>
  <c r="AB8" i="5"/>
  <c r="AC9" i="5"/>
  <c r="AD7" i="5"/>
  <c r="AE12" i="5"/>
  <c r="AF12" i="5"/>
  <c r="AG8" i="5"/>
  <c r="AI6" i="5"/>
  <c r="B14" i="5"/>
  <c r="Y7" i="5" s="1"/>
  <c r="Y33" i="5"/>
  <c r="Y37" i="5"/>
  <c r="Y31" i="5"/>
  <c r="Y35" i="5"/>
  <c r="Y36" i="5"/>
  <c r="Y38" i="5"/>
  <c r="Y83" i="5"/>
  <c r="Y81" i="5"/>
  <c r="Y84" i="5"/>
  <c r="Y85" i="5"/>
  <c r="Y89" i="5"/>
  <c r="Y82" i="5"/>
  <c r="Y86" i="5"/>
  <c r="Y90" i="5"/>
  <c r="Y88" i="5"/>
  <c r="AG11" i="5"/>
  <c r="AC35" i="5"/>
  <c r="AH81" i="5"/>
  <c r="AH86" i="5"/>
  <c r="AD87" i="5"/>
  <c r="Z88" i="5"/>
  <c r="Z81" i="5"/>
  <c r="Z87" i="5"/>
  <c r="AB7" i="5"/>
  <c r="AD19" i="5"/>
  <c r="AI35" i="5"/>
  <c r="AI12" i="5"/>
  <c r="AA6" i="5"/>
  <c r="AC21" i="5"/>
  <c r="AC23" i="5"/>
  <c r="AC20" i="5"/>
  <c r="AE32" i="5"/>
  <c r="AE34" i="5"/>
  <c r="AE29" i="5"/>
  <c r="AE37" i="5"/>
  <c r="AA35" i="5"/>
  <c r="AB84" i="5"/>
  <c r="AB88" i="5"/>
  <c r="AB82" i="5"/>
  <c r="AH9" i="5"/>
  <c r="AH11" i="5"/>
  <c r="AH12" i="5"/>
  <c r="AH6" i="5"/>
  <c r="AD6" i="5"/>
  <c r="AD10" i="5"/>
  <c r="Z7" i="5"/>
  <c r="Z9" i="5"/>
  <c r="Z8" i="5"/>
  <c r="Z12" i="5"/>
  <c r="Z6" i="5"/>
  <c r="AF24" i="5"/>
  <c r="AF17" i="5"/>
  <c r="AF18" i="5"/>
  <c r="AF22" i="5"/>
  <c r="AB25" i="5"/>
  <c r="AB18" i="5"/>
  <c r="AB23" i="5"/>
  <c r="AB20" i="5"/>
  <c r="AH36" i="5"/>
  <c r="AH29" i="5"/>
  <c r="AH30" i="5"/>
  <c r="AH34" i="5"/>
  <c r="AD30" i="5"/>
  <c r="AD31" i="5"/>
  <c r="AD35" i="5"/>
  <c r="AD29" i="5"/>
  <c r="AD33" i="5"/>
  <c r="Z36" i="5"/>
  <c r="Z29" i="5"/>
  <c r="AI81" i="5"/>
  <c r="AI87" i="5"/>
  <c r="AI89" i="5"/>
  <c r="AI86" i="5"/>
  <c r="AI88" i="5"/>
  <c r="AE90" i="5"/>
  <c r="AA81" i="5"/>
  <c r="AA87" i="5"/>
  <c r="AA89" i="5"/>
  <c r="AA86" i="5"/>
  <c r="AA88" i="5"/>
  <c r="Y122" i="3"/>
  <c r="Y12" i="3"/>
  <c r="Y23" i="3"/>
  <c r="Y34" i="3"/>
  <c r="Y45" i="3"/>
  <c r="Y56" i="3"/>
  <c r="Y67" i="3"/>
  <c r="Y111" i="3"/>
  <c r="Q52" i="2"/>
  <c r="Q18" i="2"/>
  <c r="Q35" i="2"/>
  <c r="Q188" i="2"/>
  <c r="Q171" i="2"/>
  <c r="Q103" i="2"/>
  <c r="Q86" i="2"/>
  <c r="Q69" i="2"/>
  <c r="R24" i="14"/>
  <c r="R20" i="14"/>
  <c r="R10" i="14"/>
  <c r="R29" i="14"/>
  <c r="R15" i="14"/>
  <c r="R6" i="14"/>
  <c r="D10" i="14"/>
  <c r="E10" i="14"/>
  <c r="F10" i="14"/>
  <c r="G10" i="14"/>
  <c r="H10" i="14"/>
  <c r="I10" i="14"/>
  <c r="J10" i="14"/>
  <c r="K10" i="14"/>
  <c r="L10" i="14"/>
  <c r="M10" i="14"/>
  <c r="N10" i="14"/>
  <c r="O10" i="14"/>
  <c r="P10" i="14"/>
  <c r="Q10" i="14"/>
  <c r="C10" i="14"/>
  <c r="Q20" i="14"/>
  <c r="Q24" i="14"/>
  <c r="Q29" i="14"/>
  <c r="K38" i="10"/>
  <c r="K39" i="10"/>
  <c r="K31" i="11"/>
  <c r="Q6" i="14"/>
  <c r="P29" i="14"/>
  <c r="L29" i="14"/>
  <c r="H29" i="14"/>
  <c r="I24" i="14"/>
  <c r="J24" i="14"/>
  <c r="K24" i="14"/>
  <c r="L24" i="14"/>
  <c r="M24" i="14"/>
  <c r="N24" i="14"/>
  <c r="O24" i="14"/>
  <c r="P24" i="14"/>
  <c r="H24" i="14"/>
  <c r="I20" i="14"/>
  <c r="J20" i="14"/>
  <c r="K20" i="14"/>
  <c r="L20" i="14"/>
  <c r="M20" i="14"/>
  <c r="N20" i="14"/>
  <c r="O20" i="14"/>
  <c r="P20" i="14"/>
  <c r="H20" i="14"/>
  <c r="H15" i="14"/>
  <c r="P15" i="14"/>
  <c r="D6" i="14"/>
  <c r="E6" i="14"/>
  <c r="F6" i="14"/>
  <c r="G6" i="14"/>
  <c r="H6" i="14"/>
  <c r="I6" i="14"/>
  <c r="J6" i="14"/>
  <c r="K6" i="14"/>
  <c r="L6" i="14"/>
  <c r="M6" i="14"/>
  <c r="N6" i="14"/>
  <c r="O6" i="14"/>
  <c r="P6" i="14"/>
  <c r="C6" i="14"/>
  <c r="N15" i="14"/>
  <c r="J15" i="14"/>
  <c r="F15" i="14"/>
  <c r="J29" i="14"/>
  <c r="N29" i="14"/>
  <c r="Q15" i="14"/>
  <c r="O15" i="14"/>
  <c r="K15" i="14"/>
  <c r="G15" i="14"/>
  <c r="L15" i="14"/>
  <c r="D15" i="14"/>
  <c r="I29" i="14"/>
  <c r="M29" i="14"/>
  <c r="C15" i="14"/>
  <c r="M15" i="14"/>
  <c r="I15" i="14"/>
  <c r="E15" i="14"/>
  <c r="K29" i="14"/>
  <c r="O29" i="14"/>
  <c r="X12" i="3"/>
  <c r="X34" i="3"/>
  <c r="X23" i="3"/>
  <c r="X122" i="3"/>
  <c r="X111" i="3"/>
  <c r="X67" i="3"/>
  <c r="X56" i="3"/>
  <c r="X45" i="3"/>
  <c r="O86" i="2"/>
  <c r="P86" i="2"/>
  <c r="P18" i="2"/>
  <c r="P52" i="2"/>
  <c r="P35" i="2"/>
  <c r="P171" i="2"/>
  <c r="P188" i="2"/>
  <c r="P69" i="2"/>
  <c r="P103" i="2"/>
  <c r="B21" i="11"/>
  <c r="B31" i="11" s="1"/>
  <c r="C21" i="11"/>
  <c r="C31" i="11" s="1"/>
  <c r="D21" i="11"/>
  <c r="D31" i="11" s="1"/>
  <c r="E21" i="11"/>
  <c r="E31" i="11" s="1"/>
  <c r="H31" i="11"/>
  <c r="J31" i="11"/>
  <c r="B13" i="4"/>
  <c r="B5" i="4"/>
  <c r="B6" i="4"/>
  <c r="B10" i="4"/>
  <c r="B11" i="4"/>
  <c r="B12" i="4"/>
  <c r="B4" i="4"/>
  <c r="I34" i="10"/>
  <c r="I40" i="10"/>
  <c r="E45" i="10"/>
  <c r="I50" i="10"/>
  <c r="C122" i="3"/>
  <c r="D122" i="3"/>
  <c r="E122" i="3"/>
  <c r="F122" i="3"/>
  <c r="G122" i="3"/>
  <c r="H122" i="3"/>
  <c r="I122" i="3"/>
  <c r="J122" i="3"/>
  <c r="K122" i="3"/>
  <c r="L122" i="3"/>
  <c r="M122" i="3"/>
  <c r="N122" i="3"/>
  <c r="O122" i="3"/>
  <c r="P122" i="3"/>
  <c r="Q122" i="3"/>
  <c r="R122" i="3"/>
  <c r="S122" i="3"/>
  <c r="T122" i="3"/>
  <c r="U122" i="3"/>
  <c r="V122" i="3"/>
  <c r="W122" i="3"/>
  <c r="B122" i="3"/>
  <c r="C111" i="3"/>
  <c r="D111" i="3"/>
  <c r="E111" i="3"/>
  <c r="F111" i="3"/>
  <c r="G111" i="3"/>
  <c r="H111" i="3"/>
  <c r="I111" i="3"/>
  <c r="J111" i="3"/>
  <c r="K111" i="3"/>
  <c r="L111" i="3"/>
  <c r="M111" i="3"/>
  <c r="N111" i="3"/>
  <c r="O111" i="3"/>
  <c r="P111" i="3"/>
  <c r="Q111" i="3"/>
  <c r="R111" i="3"/>
  <c r="S111" i="3"/>
  <c r="T111" i="3"/>
  <c r="U111" i="3"/>
  <c r="V111" i="3"/>
  <c r="W111" i="3"/>
  <c r="B111" i="3"/>
  <c r="C67" i="3"/>
  <c r="D67" i="3"/>
  <c r="E67" i="3"/>
  <c r="F67" i="3"/>
  <c r="G67" i="3"/>
  <c r="H67" i="3"/>
  <c r="I67" i="3"/>
  <c r="J67" i="3"/>
  <c r="K67" i="3"/>
  <c r="L67" i="3"/>
  <c r="M67" i="3"/>
  <c r="N67" i="3"/>
  <c r="O67" i="3"/>
  <c r="P67" i="3"/>
  <c r="Q67" i="3"/>
  <c r="R67" i="3"/>
  <c r="S67" i="3"/>
  <c r="T67" i="3"/>
  <c r="U67" i="3"/>
  <c r="V67" i="3"/>
  <c r="W67" i="3"/>
  <c r="B67" i="3"/>
  <c r="C56" i="3"/>
  <c r="D56" i="3"/>
  <c r="E56" i="3"/>
  <c r="F56" i="3"/>
  <c r="G56" i="3"/>
  <c r="H56" i="3"/>
  <c r="I56" i="3"/>
  <c r="J56" i="3"/>
  <c r="K56" i="3"/>
  <c r="L56" i="3"/>
  <c r="M56" i="3"/>
  <c r="N56" i="3"/>
  <c r="O56" i="3"/>
  <c r="P56" i="3"/>
  <c r="Q56" i="3"/>
  <c r="R56" i="3"/>
  <c r="S56" i="3"/>
  <c r="T56" i="3"/>
  <c r="U56" i="3"/>
  <c r="V56" i="3"/>
  <c r="W56" i="3"/>
  <c r="B56" i="3"/>
  <c r="C45" i="3"/>
  <c r="D45" i="3"/>
  <c r="E45" i="3"/>
  <c r="F45" i="3"/>
  <c r="G45" i="3"/>
  <c r="H45" i="3"/>
  <c r="I45" i="3"/>
  <c r="J45" i="3"/>
  <c r="K45" i="3"/>
  <c r="L45" i="3"/>
  <c r="M45" i="3"/>
  <c r="N45" i="3"/>
  <c r="O45" i="3"/>
  <c r="P45" i="3"/>
  <c r="Q45" i="3"/>
  <c r="R45" i="3"/>
  <c r="S45" i="3"/>
  <c r="T45" i="3"/>
  <c r="U45" i="3"/>
  <c r="V45" i="3"/>
  <c r="W45" i="3"/>
  <c r="B45" i="3"/>
  <c r="C34" i="3"/>
  <c r="D34" i="3"/>
  <c r="E34" i="3"/>
  <c r="F34" i="3"/>
  <c r="G34" i="3"/>
  <c r="H34" i="3"/>
  <c r="I34" i="3"/>
  <c r="J34" i="3"/>
  <c r="K34" i="3"/>
  <c r="L34" i="3"/>
  <c r="M34" i="3"/>
  <c r="N34" i="3"/>
  <c r="O34" i="3"/>
  <c r="P34" i="3"/>
  <c r="Q34" i="3"/>
  <c r="R34" i="3"/>
  <c r="S34" i="3"/>
  <c r="T34" i="3"/>
  <c r="U34" i="3"/>
  <c r="V34" i="3"/>
  <c r="W34" i="3"/>
  <c r="B34" i="3"/>
  <c r="C23" i="3"/>
  <c r="E23" i="3"/>
  <c r="F23" i="3"/>
  <c r="G23" i="3"/>
  <c r="H23" i="3"/>
  <c r="I23" i="3"/>
  <c r="J23" i="3"/>
  <c r="K23" i="3"/>
  <c r="L23" i="3"/>
  <c r="M23" i="3"/>
  <c r="N23" i="3"/>
  <c r="O23" i="3"/>
  <c r="Q23" i="3"/>
  <c r="R23" i="3"/>
  <c r="S23" i="3"/>
  <c r="T23" i="3"/>
  <c r="U23" i="3"/>
  <c r="V23" i="3"/>
  <c r="W23" i="3"/>
  <c r="B23" i="3"/>
  <c r="C12" i="3"/>
  <c r="D12" i="3"/>
  <c r="E12" i="3"/>
  <c r="F12" i="3"/>
  <c r="G12" i="3"/>
  <c r="H12" i="3"/>
  <c r="I12" i="3"/>
  <c r="J12" i="3"/>
  <c r="K12" i="3"/>
  <c r="L12" i="3"/>
  <c r="M12" i="3"/>
  <c r="N12" i="3"/>
  <c r="O12" i="3"/>
  <c r="P12" i="3"/>
  <c r="Q12" i="3"/>
  <c r="R12" i="3"/>
  <c r="S12" i="3"/>
  <c r="T12" i="3"/>
  <c r="U12" i="3"/>
  <c r="V12" i="3"/>
  <c r="W12" i="3"/>
  <c r="B69" i="2"/>
  <c r="C69" i="2"/>
  <c r="D69" i="2"/>
  <c r="E69" i="2"/>
  <c r="F69" i="2"/>
  <c r="G69" i="2"/>
  <c r="H69" i="2"/>
  <c r="I69" i="2"/>
  <c r="J69" i="2"/>
  <c r="K69" i="2"/>
  <c r="L69" i="2"/>
  <c r="M69" i="2"/>
  <c r="N69" i="2"/>
  <c r="O69" i="2"/>
  <c r="B86" i="2"/>
  <c r="C86" i="2"/>
  <c r="D86" i="2"/>
  <c r="E86" i="2"/>
  <c r="F86" i="2"/>
  <c r="G86" i="2"/>
  <c r="H86" i="2"/>
  <c r="I86" i="2"/>
  <c r="J86" i="2"/>
  <c r="K86" i="2"/>
  <c r="L86" i="2"/>
  <c r="M86" i="2"/>
  <c r="N86" i="2"/>
  <c r="B103" i="2"/>
  <c r="C103" i="2"/>
  <c r="D103" i="2"/>
  <c r="E103" i="2"/>
  <c r="F103" i="2"/>
  <c r="G103" i="2"/>
  <c r="H103" i="2"/>
  <c r="I103" i="2"/>
  <c r="J103" i="2"/>
  <c r="K103" i="2"/>
  <c r="L103" i="2"/>
  <c r="M103" i="2"/>
  <c r="N103" i="2"/>
  <c r="O103" i="2"/>
  <c r="B171" i="2"/>
  <c r="C171" i="2"/>
  <c r="D171" i="2"/>
  <c r="E171" i="2"/>
  <c r="F171" i="2"/>
  <c r="G171" i="2"/>
  <c r="H171" i="2"/>
  <c r="I171" i="2"/>
  <c r="J171" i="2"/>
  <c r="K171" i="2"/>
  <c r="L171" i="2"/>
  <c r="M171" i="2"/>
  <c r="N171" i="2"/>
  <c r="O171" i="2"/>
  <c r="B188" i="2"/>
  <c r="C188" i="2"/>
  <c r="D188" i="2"/>
  <c r="E188" i="2"/>
  <c r="F188" i="2"/>
  <c r="G188" i="2"/>
  <c r="H188" i="2"/>
  <c r="I188" i="2"/>
  <c r="J188" i="2"/>
  <c r="K188" i="2"/>
  <c r="L188" i="2"/>
  <c r="M188" i="2"/>
  <c r="N188" i="2"/>
  <c r="O188" i="2"/>
  <c r="B52" i="2"/>
  <c r="C52" i="2"/>
  <c r="D52" i="2"/>
  <c r="E52" i="2"/>
  <c r="F52" i="2"/>
  <c r="G52" i="2"/>
  <c r="H52" i="2"/>
  <c r="I52" i="2"/>
  <c r="J52" i="2"/>
  <c r="K52" i="2"/>
  <c r="L52" i="2"/>
  <c r="M52" i="2"/>
  <c r="N52" i="2"/>
  <c r="O52" i="2"/>
  <c r="B35" i="2"/>
  <c r="C35" i="2"/>
  <c r="D35" i="2"/>
  <c r="E35" i="2"/>
  <c r="F35" i="2"/>
  <c r="G35" i="2"/>
  <c r="H35" i="2"/>
  <c r="I35" i="2"/>
  <c r="J35" i="2"/>
  <c r="K35" i="2"/>
  <c r="L35" i="2"/>
  <c r="M35" i="2"/>
  <c r="N35" i="2"/>
  <c r="O35" i="2"/>
  <c r="B18" i="2"/>
  <c r="C18" i="2"/>
  <c r="D18" i="2"/>
  <c r="E18" i="2"/>
  <c r="F18" i="2"/>
  <c r="G18" i="2"/>
  <c r="H18" i="2"/>
  <c r="I18" i="2"/>
  <c r="J18" i="2"/>
  <c r="K18" i="2"/>
  <c r="L18" i="2"/>
  <c r="M18" i="2"/>
  <c r="N18" i="2"/>
  <c r="O18" i="2"/>
  <c r="B40" i="10"/>
  <c r="B41" i="10"/>
  <c r="B43" i="10"/>
  <c r="B48" i="10"/>
  <c r="B36" i="10"/>
  <c r="B47" i="10"/>
  <c r="B42" i="10"/>
  <c r="B44" i="10"/>
  <c r="B32" i="10"/>
  <c r="B46" i="10"/>
  <c r="B35" i="10"/>
  <c r="B37" i="10"/>
  <c r="B49" i="10"/>
  <c r="B38" i="10"/>
  <c r="B50" i="10"/>
  <c r="B39" i="10"/>
  <c r="B55" i="10"/>
  <c r="B51" i="10"/>
  <c r="B45" i="10"/>
  <c r="B34" i="10"/>
  <c r="J71" i="10"/>
  <c r="J60" i="10"/>
  <c r="J62" i="10"/>
  <c r="J67" i="10"/>
  <c r="J68" i="10"/>
  <c r="J64" i="10"/>
  <c r="J69" i="10"/>
  <c r="J75" i="10"/>
  <c r="J73" i="10"/>
  <c r="J29" i="10"/>
  <c r="J40" i="10" s="1"/>
  <c r="J59" i="10"/>
  <c r="J65" i="10"/>
  <c r="J74" i="10"/>
  <c r="J63" i="10"/>
  <c r="J72" i="10"/>
  <c r="L75" i="10"/>
  <c r="L71" i="10"/>
  <c r="L67" i="10"/>
  <c r="L63" i="10"/>
  <c r="L59" i="10"/>
  <c r="L72" i="10"/>
  <c r="L68" i="10"/>
  <c r="L64" i="10"/>
  <c r="L61" i="10"/>
  <c r="L69" i="10"/>
  <c r="L70" i="10"/>
  <c r="L65" i="10"/>
  <c r="L29" i="10"/>
  <c r="L38" i="10" s="1"/>
  <c r="L62" i="10"/>
  <c r="L73" i="10"/>
  <c r="L66" i="10"/>
  <c r="D61" i="10"/>
  <c r="D70" i="10"/>
  <c r="D71" i="10"/>
  <c r="D64" i="10"/>
  <c r="D60" i="10"/>
  <c r="D59" i="10"/>
  <c r="D29" i="10"/>
  <c r="D39" i="10" s="1"/>
  <c r="D67" i="10"/>
  <c r="D69" i="10"/>
  <c r="D75" i="10"/>
  <c r="D62" i="10"/>
  <c r="F68" i="10"/>
  <c r="F72" i="10"/>
  <c r="F67" i="10"/>
  <c r="F65" i="10"/>
  <c r="F74" i="10"/>
  <c r="F64" i="10"/>
  <c r="F63" i="10"/>
  <c r="F69" i="10"/>
  <c r="F29" i="10"/>
  <c r="F48" i="10" s="1"/>
  <c r="F71" i="10"/>
  <c r="F61" i="10"/>
  <c r="F70" i="10"/>
  <c r="F75" i="10"/>
  <c r="J70" i="10"/>
  <c r="D74" i="10"/>
  <c r="L60" i="10"/>
  <c r="H60" i="10"/>
  <c r="H73" i="10"/>
  <c r="H61" i="10"/>
  <c r="H70" i="10"/>
  <c r="H75" i="10"/>
  <c r="H59" i="10"/>
  <c r="H62" i="10"/>
  <c r="H68" i="10"/>
  <c r="H65" i="10"/>
  <c r="H63" i="10"/>
  <c r="H29" i="10"/>
  <c r="H35" i="10" s="1"/>
  <c r="H69" i="10"/>
  <c r="H74" i="10"/>
  <c r="H71" i="10"/>
  <c r="H66" i="10"/>
  <c r="H64" i="10"/>
  <c r="M48" i="10"/>
  <c r="M50" i="10"/>
  <c r="G55" i="10"/>
  <c r="E46" i="10"/>
  <c r="E40" i="10"/>
  <c r="E36" i="10"/>
  <c r="M46" i="10"/>
  <c r="K41" i="10"/>
  <c r="K45" i="10"/>
  <c r="G34" i="10"/>
  <c r="G35" i="10"/>
  <c r="G38" i="10"/>
  <c r="G39" i="10"/>
  <c r="G42" i="10"/>
  <c r="G43" i="10"/>
  <c r="G46" i="10"/>
  <c r="G47" i="10"/>
  <c r="G50" i="10"/>
  <c r="C37" i="10"/>
  <c r="C45" i="10"/>
  <c r="I47" i="10"/>
  <c r="I39" i="10"/>
  <c r="K55" i="10"/>
  <c r="K47" i="10"/>
  <c r="M42" i="10"/>
  <c r="M43" i="10"/>
  <c r="D49" i="10"/>
  <c r="D44" i="10"/>
  <c r="D38" i="10"/>
  <c r="L35" i="10"/>
  <c r="L50" i="10"/>
  <c r="J34" i="10"/>
  <c r="J36" i="10"/>
  <c r="J42" i="10"/>
  <c r="J44" i="10"/>
  <c r="J51" i="10"/>
  <c r="J43" i="10"/>
  <c r="J32" i="10"/>
  <c r="J45" i="10"/>
  <c r="J49" i="10"/>
  <c r="K34" i="10" l="1"/>
  <c r="K37" i="10"/>
  <c r="D37" i="10"/>
  <c r="K32" i="10"/>
  <c r="L53" i="13"/>
  <c r="K50" i="10"/>
  <c r="K48" i="10"/>
  <c r="K40" i="10"/>
  <c r="H46" i="10"/>
  <c r="K36" i="10"/>
  <c r="K46" i="10"/>
  <c r="J50" i="10"/>
  <c r="H39" i="10"/>
  <c r="K42" i="10"/>
  <c r="K49" i="10"/>
  <c r="K51" i="10"/>
  <c r="K44" i="10"/>
  <c r="M80" i="10"/>
  <c r="H45" i="10"/>
  <c r="E38" i="10"/>
  <c r="E48" i="10"/>
  <c r="E49" i="10"/>
  <c r="E37" i="10"/>
  <c r="N80" i="10"/>
  <c r="F42" i="10"/>
  <c r="H44" i="10"/>
  <c r="H51" i="10"/>
  <c r="E44" i="10"/>
  <c r="E55" i="10"/>
  <c r="E41" i="10"/>
  <c r="E32" i="10"/>
  <c r="E33" i="10" s="1"/>
  <c r="E56" i="10" s="1"/>
  <c r="F53" i="13"/>
  <c r="Y9" i="5"/>
  <c r="Y10" i="5"/>
  <c r="Y22" i="5"/>
  <c r="AA33" i="5"/>
  <c r="AA36" i="5"/>
  <c r="AE10" i="5"/>
  <c r="AF85" i="5"/>
  <c r="O50" i="10"/>
  <c r="O52" i="10"/>
  <c r="O53" i="10"/>
  <c r="O54" i="10"/>
  <c r="F44" i="10"/>
  <c r="N43" i="10"/>
  <c r="F55" i="10"/>
  <c r="F36" i="10"/>
  <c r="F34" i="10"/>
  <c r="B33" i="10"/>
  <c r="B56" i="10" s="1"/>
  <c r="F51" i="10"/>
  <c r="F49" i="10"/>
  <c r="F45" i="10"/>
  <c r="F32" i="10"/>
  <c r="F50" i="10"/>
  <c r="AJ84" i="5"/>
  <c r="AE84" i="5"/>
  <c r="AD9" i="5"/>
  <c r="AA30" i="5"/>
  <c r="AG22" i="5"/>
  <c r="AJ89" i="5"/>
  <c r="AE82" i="5"/>
  <c r="Z31" i="5"/>
  <c r="AF84" i="5"/>
  <c r="AG25" i="5"/>
  <c r="AJ85" i="5"/>
  <c r="AE85" i="5"/>
  <c r="Z34" i="5"/>
  <c r="AF83" i="5"/>
  <c r="AG23" i="5"/>
  <c r="AF90" i="5"/>
  <c r="AC8" i="5"/>
  <c r="H53" i="13"/>
  <c r="E34" i="17"/>
  <c r="O34" i="17"/>
  <c r="J34" i="17"/>
  <c r="F34" i="17"/>
  <c r="N34" i="17"/>
  <c r="AF34" i="5"/>
  <c r="AD17" i="5"/>
  <c r="AB5" i="5"/>
  <c r="Y12" i="5"/>
  <c r="Y6" i="5"/>
  <c r="AJ9" i="5"/>
  <c r="AK84" i="5"/>
  <c r="AB102" i="5"/>
  <c r="AB97" i="5"/>
  <c r="AD99" i="5"/>
  <c r="AF102" i="5"/>
  <c r="AF97" i="5"/>
  <c r="AH99" i="5"/>
  <c r="AI101" i="5"/>
  <c r="AB98" i="5"/>
  <c r="Z25" i="5"/>
  <c r="AH17" i="5"/>
  <c r="AF5" i="5"/>
  <c r="Y8" i="5"/>
  <c r="AJ6" i="5"/>
  <c r="AJ13" i="5"/>
  <c r="AA99" i="5"/>
  <c r="AA94" i="5"/>
  <c r="AB101" i="5"/>
  <c r="AB95" i="5"/>
  <c r="AD98" i="5"/>
  <c r="AF101" i="5"/>
  <c r="AF95" i="5"/>
  <c r="AH98" i="5"/>
  <c r="AI99" i="5"/>
  <c r="AK88" i="5"/>
  <c r="AG83" i="5"/>
  <c r="Z22" i="5"/>
  <c r="AB13" i="5"/>
  <c r="AF8" i="5"/>
  <c r="Y11" i="5"/>
  <c r="Y5" i="5"/>
  <c r="AB99" i="5"/>
  <c r="AB94" i="5"/>
  <c r="AD94" i="5"/>
  <c r="AF99" i="5"/>
  <c r="AF94" i="5"/>
  <c r="AH94" i="5"/>
  <c r="AI95" i="5"/>
  <c r="AL101" i="5"/>
  <c r="AL7" i="5"/>
  <c r="AL6" i="5"/>
  <c r="AL8" i="5"/>
  <c r="Y96" i="5"/>
  <c r="Y94" i="5"/>
  <c r="Y99" i="5"/>
  <c r="Y97" i="5"/>
  <c r="Y95" i="5"/>
  <c r="Y101" i="5"/>
  <c r="AK96" i="5"/>
  <c r="AK94" i="5"/>
  <c r="AK102" i="5"/>
  <c r="AK98" i="5"/>
  <c r="AK97" i="5"/>
  <c r="AH5" i="5"/>
  <c r="AH13" i="5"/>
  <c r="AH10" i="5"/>
  <c r="AH7" i="5"/>
  <c r="AH8" i="5"/>
  <c r="AD11" i="5"/>
  <c r="AD8" i="5"/>
  <c r="AD13" i="5"/>
  <c r="AD12" i="5"/>
  <c r="AD5" i="5"/>
  <c r="Z11" i="5"/>
  <c r="Z5" i="5"/>
  <c r="Z13" i="5"/>
  <c r="Z10" i="5"/>
  <c r="AF23" i="5"/>
  <c r="AF21" i="5"/>
  <c r="AF25" i="5"/>
  <c r="AF20" i="5"/>
  <c r="AB17" i="5"/>
  <c r="AB22" i="5"/>
  <c r="AB24" i="5"/>
  <c r="AB19" i="5"/>
  <c r="AB21" i="5"/>
  <c r="AH33" i="5"/>
  <c r="AH38" i="5"/>
  <c r="AH37" i="5"/>
  <c r="AH32" i="5"/>
  <c r="AH31" i="5"/>
  <c r="AD34" i="5"/>
  <c r="AD32" i="5"/>
  <c r="AD37" i="5"/>
  <c r="AD38" i="5"/>
  <c r="AD36" i="5"/>
  <c r="Z33" i="5"/>
  <c r="Z38" i="5"/>
  <c r="Z32" i="5"/>
  <c r="Z37" i="5"/>
  <c r="Z35" i="5"/>
  <c r="AI83" i="5"/>
  <c r="AI82" i="5"/>
  <c r="AI90" i="5"/>
  <c r="AI85" i="5"/>
  <c r="AI84" i="5"/>
  <c r="AE87" i="5"/>
  <c r="AE86" i="5"/>
  <c r="AE81" i="5"/>
  <c r="AE88" i="5"/>
  <c r="AE89" i="5"/>
  <c r="AA83" i="5"/>
  <c r="AA82" i="5"/>
  <c r="AA90" i="5"/>
  <c r="AA84" i="5"/>
  <c r="AA85" i="5"/>
  <c r="AL82" i="5"/>
  <c r="AL84" i="5"/>
  <c r="AL88" i="5"/>
  <c r="Y103" i="5"/>
  <c r="AK30" i="5"/>
  <c r="AK37" i="5"/>
  <c r="AK35" i="5"/>
  <c r="Y21" i="5"/>
  <c r="Y25" i="5"/>
  <c r="AG31" i="5"/>
  <c r="AG30" i="5"/>
  <c r="AD85" i="5"/>
  <c r="AD82" i="5"/>
  <c r="AD89" i="5"/>
  <c r="Z82" i="5"/>
  <c r="Z86" i="5"/>
  <c r="AL13" i="5"/>
  <c r="Y102" i="5"/>
  <c r="AC96" i="5"/>
  <c r="AC94" i="5"/>
  <c r="AC99" i="5"/>
  <c r="AC97" i="5"/>
  <c r="AC102" i="5"/>
  <c r="AC95" i="5"/>
  <c r="AC101" i="5"/>
  <c r="AG96" i="5"/>
  <c r="AG94" i="5"/>
  <c r="AG99" i="5"/>
  <c r="AG97" i="5"/>
  <c r="AG102" i="5"/>
  <c r="AG95" i="5"/>
  <c r="AG101" i="5"/>
  <c r="AL17" i="5"/>
  <c r="Z102" i="5"/>
  <c r="Z97" i="5"/>
  <c r="AD102" i="5"/>
  <c r="AD97" i="5"/>
  <c r="AH102" i="5"/>
  <c r="AH97" i="5"/>
  <c r="AI103" i="5"/>
  <c r="AI98" i="5"/>
  <c r="Z101" i="5"/>
  <c r="Z95" i="5"/>
  <c r="AD101" i="5"/>
  <c r="AD95" i="5"/>
  <c r="AE102" i="5"/>
  <c r="AE97" i="5"/>
  <c r="AH101" i="5"/>
  <c r="AH95" i="5"/>
  <c r="AI102" i="5"/>
  <c r="AI97" i="5"/>
  <c r="AJ102" i="5"/>
  <c r="AJ97" i="5"/>
  <c r="AL98" i="5"/>
  <c r="AJ19" i="5"/>
  <c r="AJ25" i="5"/>
  <c r="AJ20" i="5"/>
  <c r="AG5" i="5"/>
  <c r="AG13" i="5"/>
  <c r="AG12" i="5"/>
  <c r="AG7" i="5"/>
  <c r="AG6" i="5"/>
  <c r="AG9" i="5"/>
  <c r="AG10" i="5"/>
  <c r="AC11" i="5"/>
  <c r="AC12" i="5"/>
  <c r="AC5" i="5"/>
  <c r="AC13" i="5"/>
  <c r="AC10" i="5"/>
  <c r="AC7" i="5"/>
  <c r="AC6" i="5"/>
  <c r="AE18" i="5"/>
  <c r="AE22" i="5"/>
  <c r="AA24" i="5"/>
  <c r="AA20" i="5"/>
  <c r="AA19" i="5"/>
  <c r="AG33" i="5"/>
  <c r="AG32" i="5"/>
  <c r="AG35" i="5"/>
  <c r="AG34" i="5"/>
  <c r="AG29" i="5"/>
  <c r="AG37" i="5"/>
  <c r="AG36" i="5"/>
  <c r="AC29" i="5"/>
  <c r="AC37" i="5"/>
  <c r="AC36" i="5"/>
  <c r="AC31" i="5"/>
  <c r="AC30" i="5"/>
  <c r="AC38" i="5"/>
  <c r="AC33" i="5"/>
  <c r="AC32" i="5"/>
  <c r="AI22" i="5"/>
  <c r="AI25" i="5"/>
  <c r="AI18" i="5"/>
  <c r="AH85" i="5"/>
  <c r="AH90" i="5"/>
  <c r="AH84" i="5"/>
  <c r="AH89" i="5"/>
  <c r="AH83" i="5"/>
  <c r="AH88" i="5"/>
  <c r="AH82" i="5"/>
  <c r="AD86" i="5"/>
  <c r="AD84" i="5"/>
  <c r="AD81" i="5"/>
  <c r="AD90" i="5"/>
  <c r="AD88" i="5"/>
  <c r="Z85" i="5"/>
  <c r="Z90" i="5"/>
  <c r="Z84" i="5"/>
  <c r="Z89" i="5"/>
  <c r="Z83" i="5"/>
  <c r="AL30" i="5"/>
  <c r="AL29" i="5"/>
  <c r="AL37" i="5"/>
  <c r="AL32" i="5"/>
  <c r="AL33" i="5"/>
  <c r="AI30" i="5"/>
  <c r="Z24" i="5"/>
  <c r="AD22" i="5"/>
  <c r="AH25" i="5"/>
  <c r="AB12" i="5"/>
  <c r="AF13" i="5"/>
  <c r="AB86" i="5"/>
  <c r="AB81" i="5"/>
  <c r="AF89" i="5"/>
  <c r="AA38" i="5"/>
  <c r="AE31" i="5"/>
  <c r="AC22" i="5"/>
  <c r="AG24" i="5"/>
  <c r="AG17" i="5"/>
  <c r="AC90" i="5"/>
  <c r="AB32" i="5"/>
  <c r="Z19" i="5"/>
  <c r="AD21" i="5"/>
  <c r="AH18" i="5"/>
  <c r="AB6" i="5"/>
  <c r="AF10" i="5"/>
  <c r="AJ90" i="5"/>
  <c r="AJ88" i="5"/>
  <c r="AJ81" i="5"/>
  <c r="AK34" i="5"/>
  <c r="AL9" i="5"/>
  <c r="AL25" i="5"/>
  <c r="D53" i="13"/>
  <c r="K53" i="13"/>
  <c r="C53" i="13"/>
  <c r="O53" i="13"/>
  <c r="G80" i="10"/>
  <c r="O37" i="10"/>
  <c r="D42" i="10"/>
  <c r="D55" i="10"/>
  <c r="D43" i="10"/>
  <c r="D32" i="10"/>
  <c r="I35" i="10"/>
  <c r="I43" i="10"/>
  <c r="C49" i="10"/>
  <c r="C41" i="10"/>
  <c r="C32" i="10"/>
  <c r="H80" i="10"/>
  <c r="D80" i="10"/>
  <c r="J80" i="10"/>
  <c r="I48" i="10"/>
  <c r="I42" i="10"/>
  <c r="I55" i="10"/>
  <c r="E34" i="10"/>
  <c r="O32" i="10"/>
  <c r="O41" i="10"/>
  <c r="O49" i="10"/>
  <c r="O45" i="10"/>
  <c r="D48" i="10"/>
  <c r="D51" i="10"/>
  <c r="D41" i="10"/>
  <c r="I37" i="10"/>
  <c r="I45" i="10"/>
  <c r="C48" i="10"/>
  <c r="C40" i="10"/>
  <c r="I51" i="10"/>
  <c r="I46" i="10"/>
  <c r="I36" i="10"/>
  <c r="I32" i="10"/>
  <c r="O36" i="10"/>
  <c r="O44" i="10"/>
  <c r="O55" i="10"/>
  <c r="F33" i="10"/>
  <c r="F56" i="10" s="1"/>
  <c r="D46" i="10"/>
  <c r="D40" i="10"/>
  <c r="D45" i="10"/>
  <c r="D35" i="10"/>
  <c r="I41" i="10"/>
  <c r="I49" i="10"/>
  <c r="C44" i="10"/>
  <c r="C36" i="10"/>
  <c r="I44" i="10"/>
  <c r="C80" i="10"/>
  <c r="O40" i="10"/>
  <c r="O48" i="10"/>
  <c r="G31" i="11"/>
  <c r="M31" i="11"/>
  <c r="I31" i="11"/>
  <c r="G34" i="17"/>
  <c r="K34" i="17"/>
  <c r="I34" i="17"/>
  <c r="C34" i="17"/>
  <c r="L34" i="17"/>
  <c r="B53" i="13"/>
  <c r="N53" i="13"/>
  <c r="L80" i="10"/>
  <c r="H37" i="10"/>
  <c r="L32" i="10"/>
  <c r="H48" i="10"/>
  <c r="H47" i="10"/>
  <c r="H55" i="10"/>
  <c r="D50" i="10"/>
  <c r="D34" i="10"/>
  <c r="D36" i="10"/>
  <c r="D47" i="10"/>
  <c r="N32" i="10"/>
  <c r="M45" i="10"/>
  <c r="E42" i="10"/>
  <c r="E50" i="10"/>
  <c r="M34" i="10"/>
  <c r="E51" i="10"/>
  <c r="E47" i="10"/>
  <c r="E43" i="10"/>
  <c r="E39" i="10"/>
  <c r="M41" i="10"/>
  <c r="E80" i="10"/>
  <c r="N36" i="10"/>
  <c r="N41" i="10"/>
  <c r="N47" i="10"/>
  <c r="N55" i="10"/>
  <c r="O35" i="10"/>
  <c r="O39" i="10"/>
  <c r="O43" i="10"/>
  <c r="O47" i="10"/>
  <c r="O51" i="10"/>
  <c r="I80" i="10"/>
  <c r="F80" i="10"/>
  <c r="N39" i="10"/>
  <c r="N44" i="10"/>
  <c r="N49" i="10"/>
  <c r="N37" i="10"/>
  <c r="N48" i="10"/>
  <c r="L43" i="10"/>
  <c r="L37" i="10"/>
  <c r="H38" i="10"/>
  <c r="K33" i="10"/>
  <c r="K56" i="10" s="1"/>
  <c r="M32" i="10"/>
  <c r="K80" i="10"/>
  <c r="N35" i="10"/>
  <c r="N40" i="10"/>
  <c r="N45" i="10"/>
  <c r="N51" i="10"/>
  <c r="O34" i="10"/>
  <c r="O38" i="10"/>
  <c r="O42" i="10"/>
  <c r="O46" i="10"/>
  <c r="B80" i="10"/>
  <c r="M33" i="10"/>
  <c r="M56" i="10" s="1"/>
  <c r="G33" i="10"/>
  <c r="G56" i="10" s="1"/>
  <c r="J41" i="10"/>
  <c r="J48" i="10"/>
  <c r="L51" i="10"/>
  <c r="L41" i="10"/>
  <c r="L49" i="10"/>
  <c r="F43" i="10"/>
  <c r="F41" i="10"/>
  <c r="F40" i="10"/>
  <c r="H40" i="10"/>
  <c r="H43" i="10"/>
  <c r="C51" i="10"/>
  <c r="C43" i="10"/>
  <c r="C35" i="10"/>
  <c r="G45" i="10"/>
  <c r="G37" i="10"/>
  <c r="M40" i="10"/>
  <c r="M47" i="10"/>
  <c r="J39" i="10"/>
  <c r="J37" i="10"/>
  <c r="J55" i="10"/>
  <c r="J33" i="10" s="1"/>
  <c r="J56" i="10" s="1"/>
  <c r="J46" i="10"/>
  <c r="J38" i="10"/>
  <c r="L45" i="10"/>
  <c r="L47" i="10"/>
  <c r="L40" i="10"/>
  <c r="L44" i="10"/>
  <c r="L48" i="10"/>
  <c r="F35" i="10"/>
  <c r="F39" i="10"/>
  <c r="F37" i="10"/>
  <c r="F46" i="10"/>
  <c r="F38" i="10"/>
  <c r="H42" i="10"/>
  <c r="H36" i="10"/>
  <c r="H49" i="10"/>
  <c r="H41" i="10"/>
  <c r="H32" i="10"/>
  <c r="M36" i="10"/>
  <c r="C50" i="10"/>
  <c r="C46" i="10"/>
  <c r="C42" i="10"/>
  <c r="C38" i="10"/>
  <c r="C34" i="10"/>
  <c r="G48" i="10"/>
  <c r="G44" i="10"/>
  <c r="G40" i="10"/>
  <c r="G36" i="10"/>
  <c r="M51" i="10"/>
  <c r="M49" i="10"/>
  <c r="M55" i="10"/>
  <c r="N34" i="10"/>
  <c r="N38" i="10"/>
  <c r="N42" i="10"/>
  <c r="N46" i="10"/>
  <c r="L34" i="10"/>
  <c r="L42" i="10"/>
  <c r="L46" i="10"/>
  <c r="L39" i="10"/>
  <c r="L55" i="10"/>
  <c r="G51" i="10"/>
  <c r="C55" i="10"/>
  <c r="J47" i="10"/>
  <c r="J35" i="10"/>
  <c r="L36" i="10"/>
  <c r="F47" i="10"/>
  <c r="H50" i="10"/>
  <c r="H34" i="10"/>
  <c r="M37" i="10"/>
  <c r="C47" i="10"/>
  <c r="G49" i="10"/>
  <c r="G41" i="10"/>
  <c r="M39" i="10"/>
  <c r="Y100" i="5"/>
  <c r="Z100" i="5"/>
  <c r="AA100" i="5"/>
  <c r="AB100" i="5"/>
  <c r="AC100" i="5"/>
  <c r="AD100" i="5"/>
  <c r="AE100" i="5"/>
  <c r="AF100" i="5"/>
  <c r="AG100" i="5"/>
  <c r="AH100" i="5"/>
  <c r="AI100" i="5"/>
  <c r="AI96" i="5"/>
  <c r="AJ100" i="5"/>
  <c r="AK103" i="5"/>
  <c r="AK99" i="5"/>
  <c r="AK95" i="5"/>
  <c r="AL103" i="5"/>
  <c r="AL99" i="5"/>
  <c r="AL95" i="5"/>
  <c r="AK100" i="5"/>
  <c r="AL100" i="5"/>
  <c r="AC89" i="5"/>
  <c r="AC84" i="5"/>
  <c r="AG88" i="5"/>
  <c r="Y91" i="5"/>
  <c r="AL89" i="5"/>
  <c r="AL81" i="5"/>
  <c r="AC87" i="5"/>
  <c r="AC82" i="5"/>
  <c r="AG86" i="5"/>
  <c r="AC81" i="5"/>
  <c r="AG85" i="5"/>
  <c r="AL85" i="5"/>
  <c r="AI37" i="5"/>
  <c r="AI32" i="5"/>
  <c r="AB36" i="5"/>
  <c r="AF38" i="5"/>
  <c r="Y29" i="5"/>
  <c r="Y30" i="5"/>
  <c r="AJ37" i="5"/>
  <c r="AJ29" i="5"/>
  <c r="AK31" i="5"/>
  <c r="AK29" i="5"/>
  <c r="AJ34" i="5"/>
  <c r="AI29" i="5"/>
  <c r="AB38" i="5"/>
  <c r="AF36" i="5"/>
  <c r="AF33" i="5"/>
  <c r="AJ33" i="5"/>
  <c r="AI38" i="5"/>
  <c r="AB37" i="5"/>
  <c r="AF32" i="5"/>
  <c r="AF29" i="5"/>
  <c r="Y32" i="5"/>
  <c r="AJ38" i="5"/>
  <c r="AJ32" i="5"/>
  <c r="AK38" i="5"/>
  <c r="AK36" i="5"/>
  <c r="AK33" i="5"/>
  <c r="AK20" i="5"/>
  <c r="AH23" i="5"/>
  <c r="AI19" i="5"/>
  <c r="AI20" i="5"/>
  <c r="AA21" i="5"/>
  <c r="AA22" i="5"/>
  <c r="AE23" i="5"/>
  <c r="AE24" i="5"/>
  <c r="Y17" i="5"/>
  <c r="Y24" i="5"/>
  <c r="AJ23" i="5"/>
  <c r="AJ17" i="5"/>
  <c r="AK19" i="5"/>
  <c r="AL20" i="5"/>
  <c r="AI23" i="5"/>
  <c r="AI24" i="5"/>
  <c r="AA25" i="5"/>
  <c r="AA17" i="5"/>
  <c r="AA18" i="5"/>
  <c r="AE19" i="5"/>
  <c r="AE20" i="5"/>
  <c r="Y23" i="5"/>
  <c r="Y18" i="5"/>
  <c r="AJ24" i="5"/>
  <c r="AK22" i="5"/>
  <c r="AH20" i="5"/>
  <c r="AI21" i="5"/>
  <c r="AA23" i="5"/>
  <c r="AE25" i="5"/>
  <c r="AE17" i="5"/>
  <c r="Y19" i="5"/>
  <c r="AJ22" i="5"/>
  <c r="AJ18" i="5"/>
  <c r="AK17" i="5"/>
  <c r="AL21" i="5"/>
  <c r="AA12" i="5"/>
  <c r="AE7" i="5"/>
  <c r="AI13" i="5"/>
  <c r="AK5" i="5"/>
  <c r="AK7" i="5"/>
  <c r="AA11" i="5"/>
  <c r="AA5" i="5"/>
  <c r="AE8" i="5"/>
  <c r="AI10" i="5"/>
  <c r="AJ7" i="5"/>
  <c r="AA9" i="5"/>
  <c r="AE11" i="5"/>
  <c r="AI7" i="5"/>
  <c r="Y13" i="5"/>
  <c r="AK12" i="5"/>
  <c r="AL10" i="5"/>
  <c r="AL5" i="5"/>
  <c r="AK23" i="5"/>
  <c r="AK24" i="5"/>
  <c r="AK87" i="5"/>
  <c r="AK83" i="5"/>
  <c r="AB89" i="5"/>
  <c r="AB87" i="5"/>
  <c r="AF88" i="5"/>
  <c r="AF86" i="5"/>
  <c r="AF81" i="5"/>
  <c r="AA31" i="5"/>
  <c r="AA34" i="5"/>
  <c r="AE35" i="5"/>
  <c r="AE38" i="5"/>
  <c r="AE30" i="5"/>
  <c r="AC18" i="5"/>
  <c r="AC19" i="5"/>
  <c r="AG20" i="5"/>
  <c r="AG21" i="5"/>
  <c r="AA7" i="5"/>
  <c r="AA10" i="5"/>
  <c r="AE13" i="5"/>
  <c r="AE5" i="5"/>
  <c r="AE6" i="5"/>
  <c r="AI9" i="5"/>
  <c r="AI8" i="5"/>
  <c r="AC85" i="5"/>
  <c r="AC88" i="5"/>
  <c r="AG89" i="5"/>
  <c r="AG81" i="5"/>
  <c r="AG84" i="5"/>
  <c r="AI33" i="5"/>
  <c r="AI36" i="5"/>
  <c r="AB34" i="5"/>
  <c r="AB33" i="5"/>
  <c r="AB35" i="5"/>
  <c r="AF35" i="5"/>
  <c r="AF30" i="5"/>
  <c r="Z21" i="5"/>
  <c r="Z20" i="5"/>
  <c r="Z18" i="5"/>
  <c r="AD18" i="5"/>
  <c r="AD24" i="5"/>
  <c r="AH21" i="5"/>
  <c r="AH19" i="5"/>
  <c r="AB9" i="5"/>
  <c r="AB10" i="5"/>
  <c r="AF11" i="5"/>
  <c r="AF9" i="5"/>
  <c r="AF6" i="5"/>
  <c r="AJ11" i="5"/>
  <c r="AJ8" i="5"/>
  <c r="AJ10" i="5"/>
  <c r="AJ36" i="5"/>
  <c r="AJ31" i="5"/>
  <c r="AK25" i="5"/>
  <c r="AK9" i="5"/>
  <c r="AK6" i="5"/>
  <c r="AK21" i="5"/>
  <c r="AK8" i="5"/>
  <c r="AK90" i="5"/>
  <c r="AK86" i="5"/>
  <c r="AK82" i="5"/>
  <c r="AL23" i="5"/>
  <c r="AL19" i="5"/>
  <c r="AL35" i="5"/>
  <c r="AL31" i="5"/>
  <c r="AL87" i="5"/>
  <c r="AL83" i="5"/>
  <c r="AB90" i="5"/>
  <c r="AB85" i="5"/>
  <c r="AF87" i="5"/>
  <c r="AA37" i="5"/>
  <c r="AA29" i="5"/>
  <c r="AE33" i="5"/>
  <c r="AC24" i="5"/>
  <c r="AC25" i="5"/>
  <c r="AG18" i="5"/>
  <c r="AA13" i="5"/>
  <c r="AE9" i="5"/>
  <c r="AI11" i="5"/>
  <c r="AI5" i="5"/>
  <c r="AC83" i="5"/>
  <c r="AG87" i="5"/>
  <c r="AG90" i="5"/>
  <c r="AI31" i="5"/>
  <c r="AB30" i="5"/>
  <c r="AB29" i="5"/>
  <c r="AF31" i="5"/>
  <c r="Z17" i="5"/>
  <c r="AD23" i="5"/>
  <c r="AD25" i="5"/>
  <c r="AH24" i="5"/>
  <c r="AB11" i="5"/>
  <c r="AF7" i="5"/>
  <c r="AJ12" i="5"/>
  <c r="AJ35" i="5"/>
  <c r="AK13" i="5"/>
  <c r="AK10" i="5"/>
  <c r="AK89" i="5"/>
  <c r="AK85" i="5"/>
  <c r="AL11" i="5"/>
  <c r="AL22" i="5"/>
  <c r="AL38" i="5"/>
  <c r="AL34" i="5"/>
  <c r="AL90" i="5"/>
  <c r="AL86" i="5"/>
  <c r="AB104" i="5" l="1"/>
  <c r="AF26" i="5"/>
  <c r="AF104" i="5"/>
  <c r="AD39" i="5"/>
  <c r="AA91" i="5"/>
  <c r="Y14" i="5"/>
  <c r="AI91" i="5"/>
  <c r="AH14" i="5"/>
  <c r="AG104" i="5"/>
  <c r="Y104" i="5"/>
  <c r="AA104" i="5"/>
  <c r="AE91" i="5"/>
  <c r="AB26" i="5"/>
  <c r="Z14" i="5"/>
  <c r="AD14" i="5"/>
  <c r="Z39" i="5"/>
  <c r="Z104" i="5"/>
  <c r="AH39" i="5"/>
  <c r="C33" i="10"/>
  <c r="C56" i="10" s="1"/>
  <c r="AE104" i="5"/>
  <c r="AC91" i="5"/>
  <c r="AJ104" i="5"/>
  <c r="AJ91" i="5"/>
  <c r="AC104" i="5"/>
  <c r="AI104" i="5"/>
  <c r="AJ39" i="5"/>
  <c r="AL104" i="5"/>
  <c r="Z91" i="5"/>
  <c r="AD91" i="5"/>
  <c r="AH91" i="5"/>
  <c r="AC14" i="5"/>
  <c r="AK104" i="5"/>
  <c r="AH104" i="5"/>
  <c r="AD104" i="5"/>
  <c r="AF39" i="5"/>
  <c r="AL14" i="5"/>
  <c r="AK39" i="5"/>
  <c r="AG14" i="5"/>
  <c r="AI26" i="5"/>
  <c r="AG39" i="5"/>
  <c r="AE26" i="5"/>
  <c r="AA26" i="5"/>
  <c r="AC39" i="5"/>
  <c r="O33" i="10"/>
  <c r="O56" i="10" s="1"/>
  <c r="D33" i="10"/>
  <c r="D56" i="10" s="1"/>
  <c r="L33" i="10"/>
  <c r="L56" i="10" s="1"/>
  <c r="I33" i="10"/>
  <c r="I56" i="10" s="1"/>
  <c r="N33" i="10"/>
  <c r="N56" i="10" s="1"/>
  <c r="H33" i="10"/>
  <c r="H56" i="10" s="1"/>
  <c r="AB91" i="5"/>
  <c r="AK91" i="5"/>
  <c r="AL91" i="5"/>
  <c r="Y39" i="5"/>
  <c r="AL39" i="5"/>
  <c r="AB39" i="5"/>
  <c r="AI39" i="5"/>
  <c r="AK26" i="5"/>
  <c r="Y26" i="5"/>
  <c r="AL26" i="5"/>
  <c r="AJ26" i="5"/>
  <c r="AK14" i="5"/>
  <c r="AJ14" i="5"/>
  <c r="AA14" i="5"/>
  <c r="AE39" i="5"/>
  <c r="Z26" i="5"/>
  <c r="AI14" i="5"/>
  <c r="AG26" i="5"/>
  <c r="AA39" i="5"/>
  <c r="AF14" i="5"/>
  <c r="AB14" i="5"/>
  <c r="AD26" i="5"/>
  <c r="AG91" i="5"/>
  <c r="AF91" i="5"/>
  <c r="AC26" i="5"/>
  <c r="AE14" i="5"/>
  <c r="AH26" i="5"/>
  <c r="Z15" i="14" l="1"/>
</calcChain>
</file>

<file path=xl/sharedStrings.xml><?xml version="1.0" encoding="utf-8"?>
<sst xmlns="http://schemas.openxmlformats.org/spreadsheetml/2006/main" count="980" uniqueCount="290">
  <si>
    <t>Informatie over personeel aan de universiteiten</t>
  </si>
  <si>
    <t>Inhoud</t>
  </si>
  <si>
    <t>Toelichting op de cijfers en de bron</t>
  </si>
  <si>
    <t>Begrippen</t>
  </si>
  <si>
    <t>Personeel in dienst van universiteiten, naar categorie en geslacht, in fte en personen, vanaf 1998 / 2003</t>
  </si>
  <si>
    <t>Universitair personeel totaal (exclusief student assistenten), naar universiteit en functiecategorie, in fte</t>
  </si>
  <si>
    <t>Universitair personeel totaal (exclusief student assistenten), naar HOOP-gebied en functiecategorie, in fte</t>
  </si>
  <si>
    <t>Tijdelijk personeel per functiecategorie, vanaf 2003, in fte en als percentage van het totaal</t>
  </si>
  <si>
    <t xml:space="preserve">Verdeling WP over leeftiijdscategorieën en functiecategroeiën, in procenten van het totaal </t>
  </si>
  <si>
    <t>Het aandeel vrouwelijk personeel per functiecategorie, per universiteit</t>
  </si>
  <si>
    <t>Het aandeel vrouwelijk personeel per functiecategorie, per HOOP-gebied</t>
  </si>
  <si>
    <t>Het aandeel vrouwelijk personeel, naar functiecategie, vanaf 1990 (op basis van fte)</t>
  </si>
  <si>
    <t>Het aandeel wetenschappelijk personeel per universiteit, vanaf 1990</t>
  </si>
  <si>
    <t>Het aandeel wetenschappelijk personeel per HOOP-gebied, vanaf 1990</t>
  </si>
  <si>
    <t>Buitenlandse wetenschappers, per groep landen, vanaf 2003, in fte en in procenten van het totaal</t>
  </si>
  <si>
    <t>Buitenlandse wetenschappers, per universiteit, in fte en in percentages van het totaal</t>
  </si>
  <si>
    <t>Buitenlandse wetenschappers, per HOOP-gebied, in fte en als percentage van het totaal</t>
  </si>
  <si>
    <t>Buitenlandse wetenschappers, per functiecategorie, in fte en als percentage van het totaal</t>
  </si>
  <si>
    <t>Bron</t>
  </si>
  <si>
    <t>UNL / WOPI  (Wetenschappelijk Onderwijs Personeel Informatie)</t>
  </si>
  <si>
    <t>Laatst bijgewerkt</t>
  </si>
  <si>
    <t>Augustus 2013: bij enkele tabellen 2012-cijfers toegevoegd.</t>
  </si>
  <si>
    <t>11 september 2013: aanvulling 2012-cijfers bij buitenlandse wetenschappers en gegevens personen 2012</t>
  </si>
  <si>
    <t>17 september 2013: enkele correcties aangebracht naar aanleiding van reactie VSNU</t>
  </si>
  <si>
    <t>Juni 2014 en juli 2014: aanvulling met 2013-cijfers (plus nieuwe werkblad, nummer 13)</t>
  </si>
  <si>
    <t>Juni 2015: aanvulling met cijfers 2014</t>
  </si>
  <si>
    <t>Juni 2016: aanvulling met cijfers 2015</t>
  </si>
  <si>
    <t>Juli 2017: aanvulling met cijfers 2016</t>
  </si>
  <si>
    <t>4 augustus 2017: correctie cijfers 2016 voor tijdelijk en buitenlands personeel</t>
  </si>
  <si>
    <t>28 september 2018: aanvulling cijfers 2017 o.b.v. data VSNU website  (exclusief buitenlands personeel)</t>
  </si>
  <si>
    <t xml:space="preserve">19 februari 2019: het HOOP gebied gezondheid is verwijderd uit elke tabel </t>
  </si>
  <si>
    <t>oktober 2019: aanvulling cijfers 2018 o.b.v. data VSNU website</t>
  </si>
  <si>
    <t>november 2020: aanvulling met cijfers 2019</t>
  </si>
  <si>
    <t>Augustus 2021: aanvulling met cijfers 2020 op basis van UNL website</t>
  </si>
  <si>
    <t>November 2022: aanvulling met cijfers over buitenlands personeel 2021</t>
  </si>
  <si>
    <t>September 2023: aanvulling met cijfers 2022 op basis van UNL website</t>
  </si>
  <si>
    <t>Juli 2024: aanvulling met cijfers op basis van UNL website</t>
  </si>
  <si>
    <t>Toelichting op de cijfers</t>
  </si>
  <si>
    <t xml:space="preserve">De cijfers zijn afkomstig van het WOPI-bestand van UNL. De WOPI data (WOPI=Wetenschappelijk Onderwijs Personeel Informatie) wordt jaarlijks door UNL bij de 14 universiteiten aangesloten bij UNL) opgevraagd volgens een vastgesteld format en definitieafspraken. </t>
  </si>
  <si>
    <t>Data zijn ook te vinden op de website van UNL:</t>
  </si>
  <si>
    <t>https://www.universiteitenvannederland.nl/downloadbare-gegevens-personeel</t>
  </si>
  <si>
    <t>Peildatum van de WOPI-data is 31 december van het betreffende jaar</t>
  </si>
  <si>
    <t>A. Restricties bij de data</t>
  </si>
  <si>
    <t>• HOOP-gebied Gezondheid.</t>
  </si>
  <si>
    <t>In de loop van de jaren is van bijna alle academische ziekenhuizen het personeel van de medische faculteiten overgegaan van de universiteit als werkgever naar het academische ziekenhuis ofwel het UMC (UMC=Universitair Medisch Centrum. Het HOOP-gebied Gezondheid laat om die reden bij vergelijkingen over de jaren heen een inconsistent beeld zien. Alle cijfers die wij presenteren zijn daarom exclusief het HOOP-gebied Gezondheid.</t>
  </si>
  <si>
    <t>Op de website van UNL wordt bij trends over jaren heen het HOOP-gebied Gezondheid ook buiten beschouwing gelaten.</t>
  </si>
  <si>
    <t>• Kunstmatige stijging aantal promovendi.</t>
  </si>
  <si>
    <t>Vanaf circa 1999 heeft er overdracht van het werkgeverschap van onderzoekers van NWO naar de universiteiten plaatsgevonden. In WOPI heeft dit geleid tot een deels kunstmatige stijging van het aantal promovendi. Vanaf 2005 is dit niet of nauwelijks meer aan de orde</t>
  </si>
  <si>
    <t>• Student-assistenten.</t>
  </si>
  <si>
    <t>Student-assistenten worden in de loop der jaren, verschillend per universiteit, meer en meer via uitzendbureaus ingehuurd. Om die reden worden student-assistenten in de overzichten op de website van UNL buiten beschouwing gelaten.</t>
  </si>
  <si>
    <t>• Universitair Functie Ordeningssysteem (UFO).</t>
  </si>
  <si>
    <t>In 2005 is het UFO-systeem bij de universiteiten ingevoerd. De in UFO gedefinieerde functiefamilies vormen de basis voor de functiecategorieën in WOPI.</t>
  </si>
  <si>
    <t>• Verzamelen op geaggregeerd niveau versus recordniveau.</t>
  </si>
  <si>
    <t>UNL verzamelde vanaf 1998 tot 2003 de WOPI-gegevens bij de universiteiten op geaggregeerd niveau, in tabelvorm. Vanaf 2003 worden de WOPI-gegevens op recordniveau (persoon en arbeidsrelatie) verzameld. Deze aanlevering van gegevens geeft meer mogelijkheden tot uitsplitsingen dan tot 2003 mogelijk was.</t>
  </si>
  <si>
    <t>B. Dataverzameling</t>
  </si>
  <si>
    <t>Hier wordt inzicht gegeven in:</t>
  </si>
  <si>
    <t>1. Het doel;</t>
  </si>
  <si>
    <t>2. De onderzoekspopulatie</t>
  </si>
  <si>
    <t>3. De waarnemingseenheid</t>
  </si>
  <si>
    <t>4. De waarnemingsmethode</t>
  </si>
  <si>
    <t>5. Periode van dataverzameling</t>
  </si>
  <si>
    <t>6. De frequentie van het onderzoek</t>
  </si>
  <si>
    <t>7. Controle en correctiemethoden</t>
  </si>
  <si>
    <t>8. Berekeningen</t>
  </si>
  <si>
    <t>9. De status van de cijfers</t>
  </si>
  <si>
    <t>1. Doel</t>
  </si>
  <si>
    <t>Inzicht geven in de omvang van het personeel in dienst bij en bezoldigd door de 14 universiteiten verenigd in UNL.</t>
  </si>
  <si>
    <t>2. Onderzoekspopulatie</t>
  </si>
  <si>
    <t>Al het personeel met een abeidsovereenkomst en bezoldiging (Zie Begrippen)</t>
  </si>
  <si>
    <t>3. Waarnemingseenheid</t>
  </si>
  <si>
    <t>Peroneelsgegevens aangeleverd door universiteiten per ultimo van het kalenderjaar</t>
  </si>
  <si>
    <t>4. Waarnemingsmethode</t>
  </si>
  <si>
    <t>Universiteiten leveren volgens een standaardformat en landelijke definities en afspraken de data ultimo van een kalenderjaar aan UNL.</t>
  </si>
  <si>
    <t>De data worden jaarlijks aangeleverd door de universiteiten in het eerste kwartaal van het daaropvolgende jaar. Controle en bewerking tot sectorbestanden vindt plaats bij UNL in het eerste en tweede kwartaal. De sectorbestanden en informatie uit de sectorbestanden wordt in de loop van het tweede kwartaal publiek ter beschikking gesteld via de website van UNL.</t>
  </si>
  <si>
    <t>6. Frequentie</t>
  </si>
  <si>
    <t>Het onderzoek wordt jaarlijks uitgevoerd. Verwachte vernieuwing van de gegevens jaarlijks in juni.</t>
  </si>
  <si>
    <t>De gegevens worden door UNL verwerkt (analyse en correctie) en tussentijds en voor een laatste controle voorgelegd aan de universiteiten. Na deze controle en goedkeuring door de universiteiten worden de gegevens definitief vastgesteld.</t>
  </si>
  <si>
    <t xml:space="preserve">8. Berekeningen </t>
  </si>
  <si>
    <t>De gegevens betreffen twee soorten tellingen.</t>
  </si>
  <si>
    <t>1. tellingen van fte (sommatie over diverse variabelen)</t>
  </si>
  <si>
    <t>2. tellingen van personen volgens een algoritme waarbij uit meerdere arbeidsrelaties van één persoon de hoofdarbeidsrelatie wordt bepaald. Per persoon wordt voor de telling in personen slechts één arbeidsrelatie geteld</t>
  </si>
  <si>
    <t>9. Status cijfers</t>
  </si>
  <si>
    <t>De cijfers vanaf 1998 zijn gebaseerd op het zgn. WOPI Flex bestand</t>
  </si>
  <si>
    <t>Personeel</t>
  </si>
  <si>
    <t>Het personeel waarvan gegevens geleverd worden in de WOPI-data is:</t>
  </si>
  <si>
    <t>al het personeel dat voor een omschreven en vastgelegde werktijd voor bepaalde of onbepaalde tijd een aanstelling heeft bij c.q. een arbeidsovereenkomst heeft met de betreffende universiteit: m.a.w. personeel voor wie het College van Bestuur van de betreffende universiteit de werkgeversfunctie verricht.</t>
  </si>
  <si>
    <t>Het betreft personeel met een arbeidsovereenkomst èn bezoldiging.</t>
  </si>
  <si>
    <t>Functiecategorieën</t>
  </si>
  <si>
    <t>HGL - Hoogleraar</t>
  </si>
  <si>
    <t>UHD - Universitair hoofddocent</t>
  </si>
  <si>
    <t>UD - Universitair docent</t>
  </si>
  <si>
    <t>OVWP - Overig WP</t>
  </si>
  <si>
    <t>PROM - Promovendus</t>
  </si>
  <si>
    <t xml:space="preserve">OBP - Ondersteunend en beheerspersoneel </t>
  </si>
  <si>
    <r>
      <t xml:space="preserve">Onder personeel vallen </t>
    </r>
    <r>
      <rPr>
        <b/>
        <sz val="11"/>
        <color indexed="8"/>
        <rFont val="Calibri"/>
        <family val="2"/>
      </rPr>
      <t>niet</t>
    </r>
    <r>
      <rPr>
        <sz val="11"/>
        <color indexed="8"/>
        <rFont val="Calibri"/>
        <family val="2"/>
      </rPr>
      <t xml:space="preserve"> de onderstaande categorieën:</t>
    </r>
  </si>
  <si>
    <t>• vrijwilligers;</t>
  </si>
  <si>
    <t>• stagiaires;</t>
  </si>
  <si>
    <t>• studentassistenten en twaio’s;</t>
  </si>
  <si>
    <t>• onbezoldigde aanstellingen (dus ook nulaanstellingen);</t>
  </si>
  <si>
    <t>• personeel dat slechts (incidentele) betalingen ontvangt op declaratiebasis overeenkomsten tot het verrichten van enkele diensten, mantel- of afroepcontracten; zie CAO Nederlandse Universiteiten bijlage bij de CAO: 9 sub 1);</t>
  </si>
  <si>
    <t>• assistent-artsen en specialisten in opleiding;</t>
  </si>
  <si>
    <t>• personeel dat in dienst is bij een ander bevoegd gezag en gedetacheerd is bij de universiteit (bijv. uitzendkrachten, personeel van schoonmaakbedrijven aan wie de schoonmaak is uitbesteed, WSW-ers, m.a.w. personeel waarvoor de universiteit niet zelf de werkgeversfunctie verricht);</t>
  </si>
  <si>
    <t>• gewezen personeel waaraan door de universiteit nog betalingen worden verricht (bijv. wachtgelden, WVV-vervangende uitkeringen etc.);</t>
  </si>
  <si>
    <t>• bijzonder hoogleraren die altijd vanwege een stichting of andere rechtspersoon dan de universiteit als zodanig zijn benoemd, worden in tellingen slechts meegenomen voor zover zij in een andere functie nog een eigenstandig dienstverband met de betreffende universiteit hebben (bijv. als universitair hoofddocent) en dan slechts in die hoedanigheid en niet in die van hoogleraar.</t>
  </si>
  <si>
    <t>fte</t>
  </si>
  <si>
    <t>fte=full time equivalent</t>
  </si>
  <si>
    <t>De vastgelegde werktijd wordt uitgedrukt in full time equivalents. Fte is een maat waarmee de omvang van arbeidsrelaties wordt uitgedrukt in fulltime arbeidsrelaties. Zo telt een arbeidsrelatie van 60% parttime en een arbeidsrelatie van 40% parttime, op tot één fulltime arbeidsrelatie. Uitgedrukt in fte : 0,6 + 0,4 = 1 fte.</t>
  </si>
  <si>
    <t>HOOP-gebieden</t>
  </si>
  <si>
    <t>De HOOP-gebieden zijn de wetenschapsgebieden die worden onderscheiden in het</t>
  </si>
  <si>
    <t>Hoger Onderwijs en Onderzoek Plan van het Ministerie van OCW.</t>
  </si>
  <si>
    <t>LAND Landbouw</t>
  </si>
  <si>
    <t>NATU Natuur</t>
  </si>
  <si>
    <t>TECH Techniek</t>
  </si>
  <si>
    <t>GEZO Gezondheid</t>
  </si>
  <si>
    <t>ECON Economie</t>
  </si>
  <si>
    <t>RECH Recht</t>
  </si>
  <si>
    <t>G&amp;M Gedrag &amp; Maatschappij</t>
  </si>
  <si>
    <t>T&amp;C Taal &amp; Cultuur</t>
  </si>
  <si>
    <t>DIV Divers</t>
  </si>
  <si>
    <t>In sommige gevallen is het niet goed mogelijk personeel toe te wijzen aan een</t>
  </si>
  <si>
    <t>bepaald HOOP-gebied. Deze worden dan aan het gebied DIV (Divers) toegekend.</t>
  </si>
  <si>
    <t>Personeel in dienst van universiteiten, naar categorie en geslacht, in fte en personen, vanaf 1998 (fte) / 2003 (personen)</t>
  </si>
  <si>
    <t>FTE</t>
  </si>
  <si>
    <t>Man</t>
  </si>
  <si>
    <t>WP</t>
  </si>
  <si>
    <t>OBP</t>
  </si>
  <si>
    <t>Totaal Man</t>
  </si>
  <si>
    <t>Vrouw</t>
  </si>
  <si>
    <t>Totaal Vrouw</t>
  </si>
  <si>
    <t>Mannen en vrouwen</t>
  </si>
  <si>
    <t>Totaal</t>
  </si>
  <si>
    <t>Personen</t>
  </si>
  <si>
    <t>Exclusief student assistenten en HOOP-gebied gezondheid</t>
  </si>
  <si>
    <t>Overzicht van 2017 en 2018 gebaseerd op het VSNU sectorenoverzicht</t>
  </si>
  <si>
    <t>Universitair personeel totaal (exclusief student assistenten en HOOP-gebied gezondheid), naar universiteit en functiecategorie, in fte</t>
  </si>
  <si>
    <t>LEI</t>
  </si>
  <si>
    <t>UU</t>
  </si>
  <si>
    <t>RUG</t>
  </si>
  <si>
    <t>EUR</t>
  </si>
  <si>
    <t>UM</t>
  </si>
  <si>
    <t>UVA</t>
  </si>
  <si>
    <t>VU</t>
  </si>
  <si>
    <t>RU</t>
  </si>
  <si>
    <t>TiU</t>
  </si>
  <si>
    <t>TUD</t>
  </si>
  <si>
    <t>TUE</t>
  </si>
  <si>
    <t>UT</t>
  </si>
  <si>
    <t>WU</t>
  </si>
  <si>
    <t>OU</t>
  </si>
  <si>
    <t>WP tot</t>
  </si>
  <si>
    <t>OBP tot</t>
  </si>
  <si>
    <t>WP+OBP</t>
  </si>
  <si>
    <t>WP+OBP tot</t>
  </si>
  <si>
    <t>HGL</t>
  </si>
  <si>
    <t>Hoogleraar totaal</t>
  </si>
  <si>
    <t>UHD</t>
  </si>
  <si>
    <t>UHD totaal</t>
  </si>
  <si>
    <t>UD</t>
  </si>
  <si>
    <t>UD totaal</t>
  </si>
  <si>
    <t>OWPOW</t>
  </si>
  <si>
    <t>OVWP totaal</t>
  </si>
  <si>
    <t>OWPOZ</t>
  </si>
  <si>
    <t>OVWP</t>
  </si>
  <si>
    <t>OVWP-totaal</t>
  </si>
  <si>
    <t>Promovendi</t>
  </si>
  <si>
    <t>Promovendi totaal</t>
  </si>
  <si>
    <t>Landbouw</t>
  </si>
  <si>
    <t>Natuur</t>
  </si>
  <si>
    <t>Techniek</t>
  </si>
  <si>
    <t>Economie</t>
  </si>
  <si>
    <t>Recht</t>
  </si>
  <si>
    <t>Gedrag&amp;Maatsch.</t>
  </si>
  <si>
    <t>Taal &amp; Cultuur</t>
  </si>
  <si>
    <t>Niet in te delen</t>
  </si>
  <si>
    <t>Totaal WP en OBP</t>
  </si>
  <si>
    <t>% Tijdelijk personeel</t>
  </si>
  <si>
    <t>PROM</t>
  </si>
  <si>
    <t>Totaal personeel (fte)</t>
  </si>
  <si>
    <t>Tijdelijk personeel (fte)</t>
  </si>
  <si>
    <t>Totaal personeel inclusief "onbekend"</t>
  </si>
  <si>
    <t>Verdeling WP over leeftiijdscategorieën en functiecategoriën, in fte en in procenten van het totaal</t>
  </si>
  <si>
    <t>in procenten van het totaal</t>
  </si>
  <si>
    <t>25-29</t>
  </si>
  <si>
    <t>30-34</t>
  </si>
  <si>
    <t>35-39</t>
  </si>
  <si>
    <t>40-44</t>
  </si>
  <si>
    <t>45-49</t>
  </si>
  <si>
    <t>50-54</t>
  </si>
  <si>
    <t>55-59</t>
  </si>
  <si>
    <t>60-64</t>
  </si>
  <si>
    <t>&gt;=65</t>
  </si>
  <si>
    <t>&lt;25</t>
  </si>
  <si>
    <t>Docent</t>
  </si>
  <si>
    <t>Onderzoeker</t>
  </si>
  <si>
    <t>Overig wetenschappelijk personeel</t>
  </si>
  <si>
    <t>OVWP- totaal</t>
  </si>
  <si>
    <t>WP totaal</t>
  </si>
  <si>
    <t>Totaal (WP+OBP)</t>
  </si>
  <si>
    <t>LAND</t>
  </si>
  <si>
    <t>NATU</t>
  </si>
  <si>
    <t>TECH</t>
  </si>
  <si>
    <t>ECON</t>
  </si>
  <si>
    <t>RECH</t>
  </si>
  <si>
    <t>G&amp;M</t>
  </si>
  <si>
    <t>T&amp;C</t>
  </si>
  <si>
    <t>DIV</t>
  </si>
  <si>
    <t>Vrouwen</t>
  </si>
  <si>
    <t>Exclusief student assistenten</t>
  </si>
  <si>
    <t>Het aandeel vrouwelijk personeel, naar functiecategorie, vanaf 1990 (op basis van fte)</t>
  </si>
  <si>
    <t>WP-totaal</t>
  </si>
  <si>
    <t>Het aandeel wetenschappelijk personeel per universiteit, vanaf 1990 (op basis van fte)</t>
  </si>
  <si>
    <t>Het aandeel wetenschappelijk personeel per HOOP-gebied, vanaf 1990 (op basis van fte)</t>
  </si>
  <si>
    <t xml:space="preserve"> </t>
  </si>
  <si>
    <t>Wetenschappers, naar nationaliteit en groep van landen, vanaf 2003, op basis van fte</t>
  </si>
  <si>
    <t>in fte</t>
  </si>
  <si>
    <t>A. Nederlander of behandeld als Nederlander</t>
  </si>
  <si>
    <t>B. Totaal buitenlandse wetenschappers, waarvan uit</t>
  </si>
  <si>
    <t xml:space="preserve">  België</t>
  </si>
  <si>
    <t xml:space="preserve">  Duitsland</t>
  </si>
  <si>
    <t xml:space="preserve">  Europa overig</t>
  </si>
  <si>
    <t xml:space="preserve">  Zuid-Europa</t>
  </si>
  <si>
    <t xml:space="preserve">  Oost-Europa</t>
  </si>
  <si>
    <t xml:space="preserve">  Turkije</t>
  </si>
  <si>
    <t xml:space="preserve">  Marokko</t>
  </si>
  <si>
    <t xml:space="preserve">  Afrika (exclusief Marokko en Egypte)</t>
  </si>
  <si>
    <t xml:space="preserve">  Noord  Amerika</t>
  </si>
  <si>
    <t xml:space="preserve">  Zuid- en Midden-Amerika</t>
  </si>
  <si>
    <t xml:space="preserve">  Azië</t>
  </si>
  <si>
    <t xml:space="preserve">  China</t>
  </si>
  <si>
    <t xml:space="preserve">  India</t>
  </si>
  <si>
    <t xml:space="preserve">  Indonesië</t>
  </si>
  <si>
    <t xml:space="preserve">  Japan</t>
  </si>
  <si>
    <t xml:space="preserve">  Midden-Oosten</t>
  </si>
  <si>
    <t xml:space="preserve">  Oceanië</t>
  </si>
  <si>
    <t xml:space="preserve">  Onbekend</t>
  </si>
  <si>
    <t xml:space="preserve">  EER, niet nader gespecificeerd</t>
  </si>
  <si>
    <t xml:space="preserve">  Europees, niet EER, niet nader gespecificeerd</t>
  </si>
  <si>
    <t xml:space="preserve">  Niet Europees, niet nader gespecificeerd</t>
  </si>
  <si>
    <t>C. Niet ingevuld</t>
  </si>
  <si>
    <t>Totaal (A+B+C)</t>
  </si>
  <si>
    <t>in procenten van het totaal aantal wetenschappers</t>
  </si>
  <si>
    <t>in procenten van het totaal aantal buitenlandse wetenschappers</t>
  </si>
  <si>
    <t>België</t>
  </si>
  <si>
    <t>Duitsland</t>
  </si>
  <si>
    <t>Europa overig</t>
  </si>
  <si>
    <t>Zuid-Europa</t>
  </si>
  <si>
    <t>Oost-Europa</t>
  </si>
  <si>
    <t>Turkije</t>
  </si>
  <si>
    <t>Marokko</t>
  </si>
  <si>
    <t>Afrika (exclusief Marokko en Egypte)</t>
  </si>
  <si>
    <t>Noord  Amerika</t>
  </si>
  <si>
    <t>Zuid- en Midden-Amerika</t>
  </si>
  <si>
    <t>Azië</t>
  </si>
  <si>
    <t>China</t>
  </si>
  <si>
    <t>India</t>
  </si>
  <si>
    <t>Indonesië</t>
  </si>
  <si>
    <t>Japan</t>
  </si>
  <si>
    <t>Midden-Oosten</t>
  </si>
  <si>
    <t>Oceanië</t>
  </si>
  <si>
    <t>Onbekend</t>
  </si>
  <si>
    <t>Het aantal buitenlandse wetenschappers is berekend als het totaal aantal wetenschappelijk personeel minus het aantal WP met een Nederlandse nationaliteit minus het aantal WP</t>
  </si>
  <si>
    <t xml:space="preserve">waarvan de nationaliteit niet is ingevuld. </t>
  </si>
  <si>
    <t>N.B.</t>
  </si>
  <si>
    <t>De volgende universiteiten hebben de data niet naar nationaliteit geleverd, maar alleen in de categorieën: NL, EER, Europees NIET EER, Niet Europees</t>
  </si>
  <si>
    <t>2016: UU</t>
  </si>
  <si>
    <t>2017: UU en UVA</t>
  </si>
  <si>
    <t>2018: UU</t>
  </si>
  <si>
    <t>2019: UU en VU</t>
  </si>
  <si>
    <t>2020: UU en VU</t>
  </si>
  <si>
    <t xml:space="preserve">Buitenlandse wetenschappers, per universiteit, in fte en als percentage van het totaal </t>
  </si>
  <si>
    <t>WP buitenland  (fte)</t>
  </si>
  <si>
    <t>Totaal WP (fte)</t>
  </si>
  <si>
    <t>Aandeel WP met een niet Nederlandse nationaliteit</t>
  </si>
  <si>
    <t>Berekening</t>
  </si>
  <si>
    <t>WP met een niet Nederlandse nationaliteit gedeeld op WP totaal</t>
  </si>
  <si>
    <t xml:space="preserve">Buitenlandse wetenschappers, per HOOP-gebied, in fte en als percentage van het totaal </t>
  </si>
  <si>
    <t>Niet-NL WP</t>
  </si>
  <si>
    <t>Totaal WP</t>
  </si>
  <si>
    <t>% Niet-NL WP</t>
  </si>
  <si>
    <t xml:space="preserve">Exclusief student assistenten </t>
  </si>
  <si>
    <t>Niet-NL</t>
  </si>
  <si>
    <t>% niet-NL</t>
  </si>
  <si>
    <t xml:space="preserve">              </t>
  </si>
  <si>
    <t>2021: drie universiteiten hebben geen data geleverd naar nationaliteit. Voor dit jaar is daarom geen uitsplitsing naar land gegeven.</t>
  </si>
  <si>
    <t>2022: drie universiteiten hebben geen data geleverd naar nationaliteit. Voor dit jaar is daarom geen uitsplitsing naar land gegeven.</t>
  </si>
  <si>
    <t>2023: drie universiteiten hebben geen data geleverd naar nationaliteit. Voor dit jaar is daarom geen uitsplitsing naar land gegeven.</t>
  </si>
  <si>
    <t>November 2025: aanvulling met cijfers op basis van UNL website</t>
  </si>
  <si>
    <t>Het aandeel vrouwelijk personeel per functiecategorie, per universiteit, 2024 (op basis van fte)</t>
  </si>
  <si>
    <t>Het aandeel vrouwelijk personeel per functiecategorie, per HOOP-gebied, 2024 (op basis van fte)</t>
  </si>
  <si>
    <t>2024: drie universiteiten hebben geen data geleverd naar nationaliteit. Voor dit jaar is daarom geen uitsplitsing naar land gegeven.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</si>
</sst>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0.0"/>
    <numFmt numFmtId="166" formatCode="#\ ###\ ###"/>
    <numFmt numFmtId="167" formatCode="_(* #,##0.0_);_(* \(#,##0.0\);_(* &quot;-&quot;??_);_(@_)"/>
    <numFmt numFmtId="168" formatCode="0.0%"/>
    <numFmt numFmtId="173" formatCode="0.000"/>
  </numFmts>
  <fonts count="24">
    <font>
      <sz val="11"/>
      <color theme="1"/>
      <name val="Calibri"/>
      <family val="2"/>
      <scheme val="minor"/>
    </font>
    <font>
      <b/>
      <sz val="11"/>
      <color theme="1"/>
      <name val="Calibri"/>
      <family val="2"/>
      <scheme val="minor"/>
    </font>
    <font>
      <sz val="10"/>
      <name val="Calibri"/>
      <family val="2"/>
    </font>
    <font>
      <u/>
      <sz val="10"/>
      <color indexed="12"/>
      <name val="Arial"/>
      <family val="2"/>
    </font>
    <font>
      <b/>
      <sz val="14"/>
      <color theme="1"/>
      <name val="Calibri"/>
      <family val="2"/>
      <scheme val="minor"/>
    </font>
    <font>
      <sz val="12"/>
      <color theme="1"/>
      <name val="Calibri"/>
      <family val="2"/>
      <scheme val="minor"/>
    </font>
    <font>
      <b/>
      <sz val="14"/>
      <name val="Calibri"/>
      <family val="2"/>
    </font>
    <font>
      <sz val="11"/>
      <color indexed="8"/>
      <name val="Calibri"/>
      <family val="2"/>
    </font>
    <font>
      <sz val="11"/>
      <name val="Calibri"/>
      <family val="2"/>
    </font>
    <font>
      <u/>
      <sz val="11"/>
      <color indexed="12"/>
      <name val="Calibri"/>
      <family val="2"/>
    </font>
    <font>
      <b/>
      <sz val="11"/>
      <color indexed="8"/>
      <name val="Calibri"/>
      <family val="2"/>
    </font>
    <font>
      <b/>
      <sz val="12"/>
      <color indexed="8"/>
      <name val="Calibri"/>
      <family val="2"/>
    </font>
    <font>
      <b/>
      <sz val="14"/>
      <color indexed="8"/>
      <name val="Calibri"/>
      <family val="2"/>
    </font>
    <font>
      <u/>
      <sz val="11"/>
      <color indexed="12"/>
      <name val="Calibri"/>
      <family val="2"/>
      <scheme val="minor"/>
    </font>
    <font>
      <sz val="11"/>
      <color indexed="8"/>
      <name val="Calibri"/>
      <family val="2"/>
      <scheme val="minor"/>
    </font>
    <font>
      <sz val="10"/>
      <name val="Arial"/>
      <family val="2"/>
    </font>
    <font>
      <b/>
      <sz val="11"/>
      <name val="Calibri"/>
      <family val="2"/>
      <scheme val="minor"/>
    </font>
    <font>
      <sz val="11"/>
      <name val="Calibri"/>
      <family val="2"/>
      <scheme val="minor"/>
    </font>
    <font>
      <sz val="10"/>
      <name val="OCW Swift"/>
    </font>
    <font>
      <b/>
      <sz val="14"/>
      <name val="Calibri"/>
      <family val="2"/>
      <scheme val="minor"/>
    </font>
    <font>
      <sz val="9"/>
      <name val="Arial"/>
      <family val="2"/>
    </font>
    <font>
      <sz val="10"/>
      <color indexed="8"/>
      <name val="Arial"/>
      <family val="2"/>
    </font>
    <font>
      <sz val="10"/>
      <color indexed="8"/>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8"/>
      </left>
      <right/>
      <top style="thin">
        <color indexed="8"/>
      </top>
      <bottom style="thin">
        <color indexed="8"/>
      </bottom>
      <diagonal/>
    </border>
    <border>
      <left/>
      <right/>
      <top style="thin">
        <color rgb="FF999999"/>
      </top>
      <bottom/>
      <diagonal/>
    </border>
    <border>
      <left style="thin">
        <color rgb="FF999999"/>
      </left>
      <right/>
      <top style="thin">
        <color rgb="FF999999"/>
      </top>
      <bottom/>
      <diagonal/>
    </border>
    <border>
      <left style="thin">
        <color rgb="FF999999"/>
      </left>
      <right/>
      <top/>
      <bottom/>
      <diagonal/>
    </border>
    <border>
      <left/>
      <right/>
      <top/>
      <bottom style="thin">
        <color indexed="64"/>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diagonal/>
    </border>
    <border>
      <left/>
      <right/>
      <top/>
      <bottom style="thin">
        <color indexed="8"/>
      </bottom>
      <diagonal/>
    </border>
    <border>
      <left/>
      <right/>
      <top style="thin">
        <color indexed="64"/>
      </top>
      <bottom style="thin">
        <color indexed="64"/>
      </bottom>
      <diagonal/>
    </border>
    <border>
      <left/>
      <right/>
      <top style="thin">
        <color indexed="8"/>
      </top>
      <bottom style="thin">
        <color indexed="64"/>
      </bottom>
      <diagonal/>
    </border>
    <border>
      <left/>
      <right/>
      <top style="thin">
        <color indexed="64"/>
      </top>
      <bottom/>
      <diagonal/>
    </border>
    <border>
      <left/>
      <right/>
      <top style="thin">
        <color indexed="8"/>
      </top>
      <bottom/>
      <diagonal/>
    </border>
    <border>
      <left/>
      <right/>
      <top style="thin">
        <color indexed="8"/>
      </top>
      <bottom style="thin">
        <color indexed="8"/>
      </bottom>
      <diagonal/>
    </border>
    <border>
      <left/>
      <right/>
      <top style="thin">
        <color auto="1"/>
      </top>
      <bottom style="thin">
        <color auto="1"/>
      </bottom>
      <diagonal/>
    </border>
    <border>
      <left/>
      <right/>
      <top style="thin">
        <color auto="1"/>
      </top>
      <bottom/>
      <diagonal/>
    </border>
  </borders>
  <cellStyleXfs count="10">
    <xf numFmtId="0" fontId="0" fillId="0" borderId="0"/>
    <xf numFmtId="0" fontId="3" fillId="0" borderId="0" applyNumberFormat="0" applyFill="0" applyBorder="0" applyAlignment="0" applyProtection="0">
      <alignment vertical="top"/>
      <protection locked="0"/>
    </xf>
    <xf numFmtId="2" fontId="15" fillId="0" borderId="0" applyFill="0" applyBorder="0" applyAlignment="0" applyProtection="0"/>
    <xf numFmtId="0" fontId="15" fillId="0" borderId="0" applyNumberFormat="0" applyFill="0" applyBorder="0" applyAlignment="0" applyProtection="0"/>
    <xf numFmtId="0" fontId="18" fillId="0" borderId="0"/>
    <xf numFmtId="0" fontId="21" fillId="0" borderId="0"/>
    <xf numFmtId="0" fontId="22" fillId="0" borderId="0"/>
    <xf numFmtId="0" fontId="22" fillId="0" borderId="0"/>
    <xf numFmtId="0" fontId="22" fillId="0" borderId="0"/>
    <xf numFmtId="9" fontId="23" fillId="0" borderId="0" applyFont="0" applyFill="0" applyBorder="0" applyAlignment="0" applyProtection="0"/>
  </cellStyleXfs>
  <cellXfs count="123">
    <xf numFmtId="0" fontId="0" fillId="0" borderId="0" xfId="0"/>
    <xf numFmtId="0" fontId="1" fillId="0" borderId="0" xfId="0" applyFont="1"/>
    <xf numFmtId="0" fontId="2" fillId="0" borderId="0" xfId="0" applyFont="1"/>
    <xf numFmtId="3" fontId="0" fillId="0" borderId="0" xfId="0" applyNumberFormat="1"/>
    <xf numFmtId="165" fontId="0" fillId="0" borderId="0" xfId="0" applyNumberFormat="1"/>
    <xf numFmtId="0" fontId="4" fillId="0" borderId="0" xfId="0" applyFont="1"/>
    <xf numFmtId="3" fontId="1" fillId="0" borderId="0" xfId="0" applyNumberFormat="1" applyFont="1"/>
    <xf numFmtId="0" fontId="5" fillId="0" borderId="0" xfId="0" applyFont="1"/>
    <xf numFmtId="0" fontId="6" fillId="0" borderId="0" xfId="0" applyFont="1"/>
    <xf numFmtId="0" fontId="7" fillId="0" borderId="0" xfId="0" applyFont="1" applyAlignment="1">
      <alignment horizontal="left" vertical="center" wrapText="1"/>
    </xf>
    <xf numFmtId="0" fontId="8" fillId="0" borderId="0" xfId="0" applyFont="1"/>
    <xf numFmtId="0" fontId="9" fillId="0" borderId="0" xfId="1" applyFont="1" applyAlignment="1" applyProtection="1"/>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wrapText="1"/>
    </xf>
    <xf numFmtId="0" fontId="10" fillId="0" borderId="0" xfId="0" applyFont="1"/>
    <xf numFmtId="0" fontId="11" fillId="0" borderId="0" xfId="0" applyFont="1" applyAlignment="1">
      <alignment horizontal="left" vertical="center"/>
    </xf>
    <xf numFmtId="0" fontId="12" fillId="0" borderId="0" xfId="0" applyFont="1" applyAlignment="1">
      <alignment horizontal="left" vertical="center"/>
    </xf>
    <xf numFmtId="0" fontId="13" fillId="0" borderId="0" xfId="1" applyFont="1" applyAlignment="1" applyProtection="1"/>
    <xf numFmtId="0" fontId="13" fillId="0" borderId="0" xfId="1" applyFont="1" applyBorder="1" applyAlignment="1" applyProtection="1"/>
    <xf numFmtId="166" fontId="14" fillId="0" borderId="0" xfId="0" applyNumberFormat="1" applyFont="1"/>
    <xf numFmtId="0" fontId="1" fillId="0" borderId="0" xfId="0" applyFont="1" applyAlignment="1">
      <alignment horizontal="right"/>
    </xf>
    <xf numFmtId="0" fontId="0" fillId="0" borderId="0" xfId="0" quotePrefix="1"/>
    <xf numFmtId="15" fontId="0" fillId="0" borderId="0" xfId="0" quotePrefix="1" applyNumberFormat="1"/>
    <xf numFmtId="1" fontId="0" fillId="0" borderId="0" xfId="0" applyNumberFormat="1"/>
    <xf numFmtId="0" fontId="3" fillId="0" borderId="0" xfId="1" applyAlignment="1" applyProtection="1"/>
    <xf numFmtId="0" fontId="16" fillId="0" borderId="0" xfId="1" applyFont="1" applyAlignment="1" applyProtection="1"/>
    <xf numFmtId="0" fontId="17" fillId="0" borderId="0" xfId="1" applyFont="1" applyAlignment="1" applyProtection="1"/>
    <xf numFmtId="1" fontId="1" fillId="0" borderId="0" xfId="0" applyNumberFormat="1" applyFont="1"/>
    <xf numFmtId="165" fontId="1" fillId="0" borderId="0" xfId="0" applyNumberFormat="1" applyFont="1"/>
    <xf numFmtId="167" fontId="0" fillId="0" borderId="0" xfId="0" applyNumberFormat="1"/>
    <xf numFmtId="1" fontId="14" fillId="0" borderId="0" xfId="0" applyNumberFormat="1" applyFont="1"/>
    <xf numFmtId="1" fontId="17" fillId="0" borderId="0" xfId="4" quotePrefix="1" applyNumberFormat="1" applyFont="1" applyAlignment="1">
      <alignment horizontal="right"/>
    </xf>
    <xf numFmtId="1" fontId="17" fillId="0" borderId="0" xfId="4" applyNumberFormat="1" applyFont="1"/>
    <xf numFmtId="1" fontId="17" fillId="0" borderId="0" xfId="4" applyNumberFormat="1" applyFont="1" applyAlignment="1">
      <alignment horizontal="right"/>
    </xf>
    <xf numFmtId="1" fontId="0" fillId="0" borderId="2" xfId="0" applyNumberFormat="1" applyBorder="1"/>
    <xf numFmtId="1" fontId="1" fillId="0" borderId="0" xfId="0" applyNumberFormat="1" applyFont="1" applyAlignment="1">
      <alignment horizontal="right"/>
    </xf>
    <xf numFmtId="0" fontId="17" fillId="0" borderId="0" xfId="0" applyFont="1"/>
    <xf numFmtId="0" fontId="16" fillId="0" borderId="1" xfId="0" applyFont="1" applyBorder="1"/>
    <xf numFmtId="0" fontId="19" fillId="0" borderId="0" xfId="0" applyFont="1"/>
    <xf numFmtId="1" fontId="17" fillId="0" borderId="0" xfId="0" applyNumberFormat="1" applyFont="1"/>
    <xf numFmtId="0" fontId="16" fillId="0" borderId="0" xfId="0" applyFont="1"/>
    <xf numFmtId="164" fontId="17" fillId="0" borderId="0" xfId="0" applyNumberFormat="1" applyFont="1"/>
    <xf numFmtId="3" fontId="16" fillId="0" borderId="0" xfId="0" applyNumberFormat="1" applyFont="1"/>
    <xf numFmtId="1" fontId="16" fillId="0" borderId="0" xfId="0" applyNumberFormat="1" applyFont="1"/>
    <xf numFmtId="3" fontId="17" fillId="0" borderId="0" xfId="0" applyNumberFormat="1" applyFont="1"/>
    <xf numFmtId="1" fontId="19" fillId="0" borderId="0" xfId="0" applyNumberFormat="1" applyFont="1"/>
    <xf numFmtId="165" fontId="17" fillId="0" borderId="0" xfId="0" applyNumberFormat="1" applyFont="1"/>
    <xf numFmtId="166" fontId="17" fillId="0" borderId="0" xfId="0" applyNumberFormat="1" applyFont="1"/>
    <xf numFmtId="166" fontId="20" fillId="0" borderId="0" xfId="0" applyNumberFormat="1" applyFont="1"/>
    <xf numFmtId="0" fontId="16" fillId="0" borderId="0" xfId="0" applyFont="1" applyAlignment="1">
      <alignment horizontal="right"/>
    </xf>
    <xf numFmtId="1" fontId="16" fillId="0" borderId="0" xfId="0" applyNumberFormat="1" applyFont="1" applyAlignment="1">
      <alignment horizontal="right"/>
    </xf>
    <xf numFmtId="1" fontId="16" fillId="0" borderId="0" xfId="0" quotePrefix="1" applyNumberFormat="1" applyFont="1"/>
    <xf numFmtId="1" fontId="17" fillId="0" borderId="2" xfId="0" applyNumberFormat="1" applyFont="1" applyBorder="1"/>
    <xf numFmtId="1" fontId="17" fillId="0" borderId="3" xfId="0" applyNumberFormat="1" applyFont="1" applyBorder="1"/>
    <xf numFmtId="1" fontId="17" fillId="0" borderId="4" xfId="0" applyNumberFormat="1" applyFont="1" applyBorder="1"/>
    <xf numFmtId="168" fontId="17" fillId="0" borderId="0" xfId="0" applyNumberFormat="1" applyFont="1"/>
    <xf numFmtId="168" fontId="16" fillId="0" borderId="0" xfId="0" applyNumberFormat="1" applyFont="1"/>
    <xf numFmtId="1" fontId="17" fillId="2" borderId="0" xfId="0" applyNumberFormat="1" applyFont="1" applyFill="1"/>
    <xf numFmtId="1" fontId="22" fillId="0" borderId="0" xfId="6" applyNumberFormat="1"/>
    <xf numFmtId="3" fontId="22" fillId="0" borderId="0" xfId="7" applyNumberFormat="1"/>
    <xf numFmtId="1" fontId="16" fillId="0" borderId="6" xfId="0" applyNumberFormat="1" applyFont="1" applyBorder="1"/>
    <xf numFmtId="0" fontId="16" fillId="0" borderId="6" xfId="0" applyFont="1" applyBorder="1" applyAlignment="1">
      <alignment horizontal="right"/>
    </xf>
    <xf numFmtId="3" fontId="22" fillId="0" borderId="0" xfId="8" applyNumberFormat="1"/>
    <xf numFmtId="0" fontId="0" fillId="0" borderId="0" xfId="0" applyAlignment="1">
      <alignment horizontal="left"/>
    </xf>
    <xf numFmtId="165" fontId="16" fillId="0" borderId="0" xfId="0" applyNumberFormat="1" applyFont="1"/>
    <xf numFmtId="168" fontId="0" fillId="0" borderId="0" xfId="9" applyNumberFormat="1" applyFont="1" applyFill="1" applyBorder="1" applyAlignment="1">
      <alignment horizontal="right"/>
    </xf>
    <xf numFmtId="1" fontId="17" fillId="0" borderId="0" xfId="9" applyNumberFormat="1" applyFont="1" applyBorder="1"/>
    <xf numFmtId="1" fontId="17" fillId="0" borderId="5" xfId="0" applyNumberFormat="1" applyFont="1" applyBorder="1"/>
    <xf numFmtId="0" fontId="16" fillId="0" borderId="7" xfId="0" applyFont="1" applyBorder="1"/>
    <xf numFmtId="1" fontId="16" fillId="0" borderId="7" xfId="0" applyNumberFormat="1" applyFont="1" applyBorder="1"/>
    <xf numFmtId="1" fontId="17" fillId="0" borderId="8" xfId="0" applyNumberFormat="1" applyFont="1" applyBorder="1"/>
    <xf numFmtId="1" fontId="17" fillId="0" borderId="9" xfId="0" applyNumberFormat="1" applyFont="1" applyBorder="1"/>
    <xf numFmtId="3" fontId="16" fillId="0" borderId="7" xfId="0" applyNumberFormat="1" applyFont="1" applyBorder="1"/>
    <xf numFmtId="1" fontId="16" fillId="0" borderId="10" xfId="0" applyNumberFormat="1" applyFont="1" applyBorder="1"/>
    <xf numFmtId="1" fontId="16" fillId="0" borderId="10" xfId="0" applyNumberFormat="1" applyFont="1" applyBorder="1" applyAlignment="1">
      <alignment horizontal="right"/>
    </xf>
    <xf numFmtId="0" fontId="16" fillId="0" borderId="10" xfId="0" applyFont="1" applyBorder="1"/>
    <xf numFmtId="0" fontId="1" fillId="0" borderId="10" xfId="0" applyFont="1" applyBorder="1"/>
    <xf numFmtId="1" fontId="1" fillId="0" borderId="10" xfId="0" applyNumberFormat="1" applyFont="1" applyBorder="1"/>
    <xf numFmtId="1" fontId="0" fillId="0" borderId="8" xfId="0" applyNumberFormat="1" applyBorder="1"/>
    <xf numFmtId="165" fontId="16" fillId="0" borderId="7" xfId="0" applyNumberFormat="1" applyFont="1" applyBorder="1"/>
    <xf numFmtId="0" fontId="16" fillId="0" borderId="6" xfId="0" applyFont="1" applyBorder="1"/>
    <xf numFmtId="0" fontId="17" fillId="0" borderId="8" xfId="0" applyFont="1" applyBorder="1"/>
    <xf numFmtId="3" fontId="16" fillId="0" borderId="6" xfId="0" applyNumberFormat="1" applyFont="1" applyBorder="1"/>
    <xf numFmtId="165" fontId="16" fillId="0" borderId="10" xfId="0" applyNumberFormat="1" applyFont="1" applyBorder="1"/>
    <xf numFmtId="164" fontId="17" fillId="0" borderId="8" xfId="0" applyNumberFormat="1" applyFont="1" applyBorder="1"/>
    <xf numFmtId="0" fontId="16" fillId="0" borderId="7" xfId="0" applyFont="1" applyBorder="1" applyAlignment="1">
      <alignment horizontal="right"/>
    </xf>
    <xf numFmtId="0" fontId="16" fillId="0" borderId="11" xfId="0" applyFont="1" applyBorder="1" applyAlignment="1">
      <alignment horizontal="right"/>
    </xf>
    <xf numFmtId="168" fontId="17" fillId="0" borderId="7" xfId="0" applyNumberFormat="1" applyFont="1" applyBorder="1"/>
    <xf numFmtId="0" fontId="16" fillId="0" borderId="8" xfId="0" applyFont="1" applyBorder="1"/>
    <xf numFmtId="0" fontId="16" fillId="0" borderId="10" xfId="0" applyFont="1" applyBorder="1" applyAlignment="1">
      <alignment horizontal="right"/>
    </xf>
    <xf numFmtId="0" fontId="1" fillId="0" borderId="7" xfId="0" applyFont="1" applyBorder="1" applyAlignment="1">
      <alignment horizontal="right"/>
    </xf>
    <xf numFmtId="0" fontId="1" fillId="0" borderId="7" xfId="0" applyFont="1" applyBorder="1"/>
    <xf numFmtId="168" fontId="1" fillId="0" borderId="7" xfId="9" applyNumberFormat="1" applyFont="1" applyFill="1" applyBorder="1" applyAlignment="1">
      <alignment horizontal="right"/>
    </xf>
    <xf numFmtId="0" fontId="1" fillId="0" borderId="7" xfId="0" applyFont="1" applyBorder="1" applyAlignment="1">
      <alignment horizontal="left"/>
    </xf>
    <xf numFmtId="1" fontId="1" fillId="0" borderId="7" xfId="0" applyNumberFormat="1" applyFont="1" applyBorder="1"/>
    <xf numFmtId="0" fontId="17" fillId="0" borderId="12" xfId="0" applyFont="1" applyBorder="1"/>
    <xf numFmtId="165" fontId="1" fillId="0" borderId="7" xfId="0" applyNumberFormat="1" applyFont="1" applyBorder="1"/>
    <xf numFmtId="0" fontId="1" fillId="0" borderId="8" xfId="0" applyFont="1" applyBorder="1"/>
    <xf numFmtId="0" fontId="1" fillId="0" borderId="6" xfId="0" applyFont="1" applyBorder="1"/>
    <xf numFmtId="1" fontId="16" fillId="0" borderId="8" xfId="0" applyNumberFormat="1" applyFont="1" applyBorder="1"/>
    <xf numFmtId="1" fontId="1" fillId="0" borderId="6" xfId="0" applyNumberFormat="1" applyFont="1" applyBorder="1"/>
    <xf numFmtId="167" fontId="1" fillId="0" borderId="7" xfId="0" applyNumberFormat="1" applyFont="1" applyBorder="1"/>
    <xf numFmtId="1" fontId="17" fillId="0" borderId="12" xfId="0" applyNumberFormat="1" applyFont="1" applyBorder="1"/>
    <xf numFmtId="1" fontId="17" fillId="0" borderId="13" xfId="0" applyNumberFormat="1" applyFont="1" applyBorder="1"/>
    <xf numFmtId="1" fontId="0" fillId="0" borderId="12" xfId="0" applyNumberFormat="1" applyBorder="1"/>
    <xf numFmtId="1" fontId="0" fillId="0" borderId="13" xfId="0" applyNumberFormat="1" applyBorder="1"/>
    <xf numFmtId="1" fontId="0" fillId="0" borderId="9" xfId="0" applyNumberFormat="1" applyBorder="1"/>
    <xf numFmtId="0" fontId="1" fillId="0" borderId="14" xfId="0" applyFont="1" applyBorder="1"/>
    <xf numFmtId="1" fontId="1" fillId="0" borderId="14" xfId="0" applyNumberFormat="1" applyFont="1" applyBorder="1"/>
    <xf numFmtId="1" fontId="0" fillId="0" borderId="5" xfId="0" applyNumberFormat="1" applyBorder="1"/>
    <xf numFmtId="165" fontId="1" fillId="0" borderId="10" xfId="0" applyNumberFormat="1" applyFont="1" applyBorder="1"/>
    <xf numFmtId="0" fontId="16" fillId="0" borderId="14" xfId="0" applyFont="1" applyBorder="1"/>
    <xf numFmtId="0" fontId="17" fillId="0" borderId="13" xfId="0" applyFont="1" applyBorder="1"/>
    <xf numFmtId="0" fontId="17" fillId="0" borderId="9" xfId="0" applyFont="1" applyBorder="1"/>
    <xf numFmtId="1" fontId="16" fillId="0" borderId="14" xfId="0" applyNumberFormat="1" applyFont="1" applyBorder="1"/>
    <xf numFmtId="0" fontId="17" fillId="0" borderId="10" xfId="0" applyFont="1" applyBorder="1"/>
    <xf numFmtId="0" fontId="16" fillId="0" borderId="15" xfId="0" applyFont="1" applyBorder="1"/>
    <xf numFmtId="0" fontId="17" fillId="0" borderId="16" xfId="0" applyFont="1" applyBorder="1"/>
    <xf numFmtId="165" fontId="16" fillId="0" borderId="14" xfId="0" applyNumberFormat="1" applyFont="1" applyBorder="1"/>
    <xf numFmtId="165" fontId="17" fillId="0" borderId="0" xfId="4" quotePrefix="1" applyNumberFormat="1" applyFont="1" applyAlignment="1">
      <alignment horizontal="right"/>
    </xf>
    <xf numFmtId="173" fontId="0" fillId="0" borderId="0" xfId="0" applyNumberFormat="1"/>
  </cellXfs>
  <cellStyles count="10">
    <cellStyle name="BEPAALD" xfId="2" xr:uid="{00000000-0005-0000-0000-000000000000}"/>
    <cellStyle name="Hyperlink" xfId="1" builtinId="8"/>
    <cellStyle name="Normaal" xfId="3" xr:uid="{00000000-0005-0000-0000-000002000000}"/>
    <cellStyle name="Normal" xfId="0" builtinId="0"/>
    <cellStyle name="Normal_Functie-vrouwen-HOOP-gebied" xfId="8" xr:uid="{00000000-0005-0000-0000-000004000000}"/>
    <cellStyle name="Normal_Functie-vrouwen-uni" xfId="7" xr:uid="{00000000-0005-0000-0000-000005000000}"/>
    <cellStyle name="Normal_Leeftijd-functie" xfId="6" xr:uid="{00000000-0005-0000-0000-000006000000}"/>
    <cellStyle name="Percent" xfId="9" builtinId="5"/>
    <cellStyle name="Standaard_Blad1" xfId="5" xr:uid="{00000000-0005-0000-0000-000008000000}"/>
    <cellStyle name="Standaard_overz02f"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niversiteitenvannederland.nl/downloadbare-gegevens-personee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3"/>
  <sheetViews>
    <sheetView workbookViewId="0">
      <selection activeCell="B43" sqref="B43"/>
    </sheetView>
  </sheetViews>
  <sheetFormatPr defaultColWidth="9.1796875" defaultRowHeight="15.5"/>
  <cols>
    <col min="1" max="1" width="4.1796875" style="7" customWidth="1"/>
    <col min="2" max="2" width="102.81640625" style="7" bestFit="1" customWidth="1"/>
    <col min="3" max="16384" width="9.1796875" style="7"/>
  </cols>
  <sheetData>
    <row r="1" spans="1:2" ht="18.5">
      <c r="B1" s="5" t="s">
        <v>0</v>
      </c>
    </row>
    <row r="3" spans="1:2" ht="18.5">
      <c r="B3" s="5" t="s">
        <v>1</v>
      </c>
    </row>
    <row r="4" spans="1:2" customFormat="1" ht="14.5">
      <c r="B4" s="1"/>
    </row>
    <row r="5" spans="1:2" customFormat="1" ht="14.5">
      <c r="B5" s="1"/>
    </row>
    <row r="6" spans="1:2" customFormat="1" ht="14.5">
      <c r="B6" s="19" t="s">
        <v>2</v>
      </c>
    </row>
    <row r="7" spans="1:2" customFormat="1" ht="14.5">
      <c r="B7" s="19" t="s">
        <v>3</v>
      </c>
    </row>
    <row r="8" spans="1:2" customFormat="1" ht="14.5">
      <c r="A8">
        <v>1</v>
      </c>
      <c r="B8" s="19" t="s">
        <v>4</v>
      </c>
    </row>
    <row r="9" spans="1:2" customFormat="1" ht="14.5">
      <c r="A9">
        <v>2</v>
      </c>
      <c r="B9" s="19" t="s">
        <v>5</v>
      </c>
    </row>
    <row r="10" spans="1:2" customFormat="1" ht="14.5">
      <c r="A10">
        <v>3</v>
      </c>
      <c r="B10" s="20" t="s">
        <v>6</v>
      </c>
    </row>
    <row r="11" spans="1:2" customFormat="1" ht="14.5">
      <c r="A11">
        <v>4</v>
      </c>
      <c r="B11" s="20" t="s">
        <v>7</v>
      </c>
    </row>
    <row r="12" spans="1:2" customFormat="1" ht="14.5">
      <c r="A12">
        <v>5</v>
      </c>
      <c r="B12" s="19" t="s">
        <v>8</v>
      </c>
    </row>
    <row r="13" spans="1:2" customFormat="1" ht="14.5">
      <c r="A13">
        <v>6</v>
      </c>
      <c r="B13" s="19" t="s">
        <v>9</v>
      </c>
    </row>
    <row r="14" spans="1:2" customFormat="1" ht="14.5">
      <c r="A14">
        <v>7</v>
      </c>
      <c r="B14" s="19" t="s">
        <v>10</v>
      </c>
    </row>
    <row r="15" spans="1:2" customFormat="1" ht="14.5">
      <c r="A15">
        <v>8</v>
      </c>
      <c r="B15" s="19" t="s">
        <v>11</v>
      </c>
    </row>
    <row r="16" spans="1:2" customFormat="1" ht="14.5">
      <c r="A16">
        <v>9</v>
      </c>
      <c r="B16" s="19" t="s">
        <v>12</v>
      </c>
    </row>
    <row r="17" spans="1:2" customFormat="1" ht="14.5">
      <c r="A17">
        <v>10</v>
      </c>
      <c r="B17" s="19" t="s">
        <v>13</v>
      </c>
    </row>
    <row r="18" spans="1:2" customFormat="1" ht="14.5">
      <c r="A18">
        <v>11</v>
      </c>
      <c r="B18" s="19" t="s">
        <v>14</v>
      </c>
    </row>
    <row r="19" spans="1:2" customFormat="1" ht="14.5">
      <c r="A19">
        <v>12</v>
      </c>
      <c r="B19" s="19" t="s">
        <v>15</v>
      </c>
    </row>
    <row r="20" spans="1:2" customFormat="1" ht="14.5">
      <c r="A20">
        <v>13</v>
      </c>
      <c r="B20" s="26" t="s">
        <v>16</v>
      </c>
    </row>
    <row r="21" spans="1:2" customFormat="1" ht="14.5">
      <c r="A21">
        <v>14</v>
      </c>
      <c r="B21" s="19" t="s">
        <v>17</v>
      </c>
    </row>
    <row r="22" spans="1:2" customFormat="1" ht="14.5">
      <c r="B22" s="19"/>
    </row>
    <row r="23" spans="1:2" customFormat="1" ht="14.5">
      <c r="B23" s="27" t="s">
        <v>18</v>
      </c>
    </row>
    <row r="24" spans="1:2" customFormat="1" ht="14.5">
      <c r="B24" s="28" t="s">
        <v>19</v>
      </c>
    </row>
    <row r="25" spans="1:2" customFormat="1" ht="14.5"/>
    <row r="26" spans="1:2" customFormat="1" ht="14.5">
      <c r="B26" s="1" t="s">
        <v>20</v>
      </c>
    </row>
    <row r="27" spans="1:2" customFormat="1" ht="14.5">
      <c r="B27" s="23" t="s">
        <v>21</v>
      </c>
    </row>
    <row r="28" spans="1:2" customFormat="1" ht="14.5">
      <c r="B28" t="s">
        <v>22</v>
      </c>
    </row>
    <row r="29" spans="1:2" customFormat="1" ht="14.5">
      <c r="B29" t="s">
        <v>23</v>
      </c>
    </row>
    <row r="30" spans="1:2" customFormat="1" ht="14.5">
      <c r="B30" t="s">
        <v>24</v>
      </c>
    </row>
    <row r="31" spans="1:2" customFormat="1" ht="14.5">
      <c r="B31" t="s">
        <v>25</v>
      </c>
    </row>
    <row r="32" spans="1:2" customFormat="1" ht="14.5">
      <c r="B32" t="s">
        <v>26</v>
      </c>
    </row>
    <row r="33" spans="2:2" customFormat="1" ht="14.5">
      <c r="B33" t="s">
        <v>27</v>
      </c>
    </row>
    <row r="34" spans="2:2" customFormat="1" ht="14.5">
      <c r="B34" t="s">
        <v>28</v>
      </c>
    </row>
    <row r="35" spans="2:2" customFormat="1" ht="14.5">
      <c r="B35" t="s">
        <v>29</v>
      </c>
    </row>
    <row r="36" spans="2:2" customFormat="1" ht="14.5">
      <c r="B36" t="s">
        <v>30</v>
      </c>
    </row>
    <row r="37" spans="2:2" customFormat="1" ht="14.5">
      <c r="B37" t="s">
        <v>31</v>
      </c>
    </row>
    <row r="38" spans="2:2" customFormat="1" ht="14.5">
      <c r="B38" t="s">
        <v>32</v>
      </c>
    </row>
    <row r="39" spans="2:2">
      <c r="B39" t="s">
        <v>33</v>
      </c>
    </row>
    <row r="40" spans="2:2">
      <c r="B40" s="7" t="s">
        <v>34</v>
      </c>
    </row>
    <row r="41" spans="2:2">
      <c r="B41" s="7" t="s">
        <v>35</v>
      </c>
    </row>
    <row r="42" spans="2:2">
      <c r="B42" s="7" t="s">
        <v>36</v>
      </c>
    </row>
    <row r="43" spans="2:2">
      <c r="B43" s="7" t="s">
        <v>286</v>
      </c>
    </row>
  </sheetData>
  <hyperlinks>
    <hyperlink ref="B9" location="'Functie-universiteit'!A1" display="Universitair personeel totaal (exclusief student assistenten), naar universiteit en functiecategorie, in fte" xr:uid="{00000000-0004-0000-0000-000000000000}"/>
    <hyperlink ref="B10" location="'Functie-HOOP-gebied'!A1" display="Universitair personeel totaal (exclusief student assistenten), naar HOOP-gebied en functiecategorie, in fte" xr:uid="{00000000-0004-0000-0000-000001000000}"/>
    <hyperlink ref="B11" location="'% tijdelijk personeel'!A1" display="Tijdelijk personeel per functiecategorie, vanaf 2003, in fte en als percentage van het totaal" xr:uid="{00000000-0004-0000-0000-000002000000}"/>
    <hyperlink ref="B12" location="'Leeftijd-functie'!A1" display="Vedeling WP over leeftiijdscategorieën en functiecategroeiën, in procenten van het totaal " xr:uid="{00000000-0004-0000-0000-000003000000}"/>
    <hyperlink ref="B13" location="'Functie-vrouwen-uni'!A1" display="Het aandeel vrouwelijk personeel per functiecategorie, per universiteit, vanaf 1990" xr:uid="{00000000-0004-0000-0000-000004000000}"/>
    <hyperlink ref="B14" location="'Functie-vrouwen-HOOP-gebied'!A1" display="Het aandeel vrouwelijk personeel per functiecategorie, per HOOP-gebied, vanaf 1990" xr:uid="{00000000-0004-0000-0000-000005000000}"/>
    <hyperlink ref="B16" location="'% WP-uni'!A1" display="Het aandeel wetenschappelijk personeel per universiteit, vanaf 1990" xr:uid="{00000000-0004-0000-0000-000006000000}"/>
    <hyperlink ref="B17" location="'% WP-HOOP-gebied'!A1" display="Het aandeel wetenschappelijk personeel per HOOP-gebied, vanaf 1990" xr:uid="{00000000-0004-0000-0000-000007000000}"/>
    <hyperlink ref="B18" location="'WP buitenland'!A1" display="Buitenlandse wetenschappers, per groep landen, vanaf 2003, in fte en in procenten van het totaal" xr:uid="{00000000-0004-0000-0000-000008000000}"/>
    <hyperlink ref="B19" location="'WP buitenland-uni'!A1" display="Het aandeel buitenlandse wetenschappers, per universiteit" xr:uid="{00000000-0004-0000-0000-000009000000}"/>
    <hyperlink ref="B21" location="'WP buitenland-functie'!A1" display="Buitenlandse wetenschappers, per functiecategorie, in fte en als percentage van het totaal" xr:uid="{00000000-0004-0000-0000-00000A000000}"/>
    <hyperlink ref="B6" location="toelichting!A1" display="Toelichting op de cijfers en de bron" xr:uid="{00000000-0004-0000-0000-00000B000000}"/>
    <hyperlink ref="B7" location="begrippen!A1" display="Begrippen" xr:uid="{00000000-0004-0000-0000-00000C000000}"/>
    <hyperlink ref="B8" location="totaal!A1" display="Personeel in dienst van universiteiten, naar categorie en geslacht, in fte en personen, vanaf 1998 / 2003" xr:uid="{00000000-0004-0000-0000-00000D000000}"/>
    <hyperlink ref="B15" location="'% Vrouwen - functie'!A1" display="Het aandeel vrouwelijk personeel, naar functiecategie, vanaf 1990 (op basis van fte)" xr:uid="{00000000-0004-0000-0000-00000E000000}"/>
    <hyperlink ref="B20" location="'WP-buitenland-gebied'!A1" display="Buitenlandse wetenschappers, per HOOP-gebied, in fte en als percentage van het totaal" xr:uid="{00000000-0004-0000-0000-00000F000000}"/>
  </hyperlinks>
  <pageMargins left="0.70866141732283472" right="0.70866141732283472" top="0.74803149606299213" bottom="0.74803149606299213" header="0.31496062992125984" footer="0.31496062992125984"/>
  <pageSetup paperSize="9" orientation="landscape" r:id="rId1"/>
  <headerFooter>
    <oddFooter>&amp;L&amp;Z&amp;F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36"/>
  <sheetViews>
    <sheetView topLeftCell="A4" workbookViewId="0">
      <selection activeCell="A3" sqref="A3:L34"/>
    </sheetView>
  </sheetViews>
  <sheetFormatPr defaultRowHeight="14.5"/>
  <cols>
    <col min="8" max="8" width="11.453125" customWidth="1"/>
    <col min="10" max="10" width="10.7265625" customWidth="1"/>
    <col min="12" max="12" width="16.26953125" bestFit="1" customWidth="1"/>
    <col min="16" max="22" width="9.26953125" bestFit="1" customWidth="1"/>
    <col min="23" max="24" width="9.54296875" bestFit="1" customWidth="1"/>
  </cols>
  <sheetData>
    <row r="1" spans="1:26" ht="18.5">
      <c r="A1" s="5" t="s">
        <v>288</v>
      </c>
    </row>
    <row r="3" spans="1:26" s="22" customFormat="1">
      <c r="A3" s="92"/>
      <c r="B3" s="92" t="s">
        <v>153</v>
      </c>
      <c r="C3" s="92" t="s">
        <v>155</v>
      </c>
      <c r="D3" s="92" t="s">
        <v>157</v>
      </c>
      <c r="E3" s="92" t="s">
        <v>159</v>
      </c>
      <c r="F3" s="92" t="s">
        <v>161</v>
      </c>
      <c r="G3" s="92" t="s">
        <v>162</v>
      </c>
      <c r="H3" s="92" t="s">
        <v>163</v>
      </c>
      <c r="I3" s="92" t="s">
        <v>176</v>
      </c>
      <c r="J3" s="92" t="s">
        <v>196</v>
      </c>
      <c r="K3" s="92" t="s">
        <v>125</v>
      </c>
      <c r="L3" s="92" t="s">
        <v>197</v>
      </c>
    </row>
    <row r="4" spans="1:26">
      <c r="A4" t="s">
        <v>198</v>
      </c>
      <c r="B4" s="67">
        <f>B26/B15</f>
        <v>0.28740186779067584</v>
      </c>
      <c r="C4" s="67">
        <f t="shared" ref="C4:L4" si="0">C26/C15</f>
        <v>0.39174361253995482</v>
      </c>
      <c r="D4" s="67">
        <f t="shared" si="0"/>
        <v>0.47389299587199596</v>
      </c>
      <c r="E4" s="67">
        <f t="shared" si="0"/>
        <v>0.52949635019909136</v>
      </c>
      <c r="F4" s="67">
        <f t="shared" si="0"/>
        <v>0.4915269226346653</v>
      </c>
      <c r="G4" s="67">
        <v>0</v>
      </c>
      <c r="H4" s="67">
        <f t="shared" si="0"/>
        <v>0.50090594862095383</v>
      </c>
      <c r="I4" s="67">
        <f t="shared" si="0"/>
        <v>0.54755061071034961</v>
      </c>
      <c r="J4" s="67">
        <f t="shared" si="0"/>
        <v>0.49142722399899358</v>
      </c>
      <c r="K4" s="67">
        <f t="shared" si="0"/>
        <v>0.56790725169234912</v>
      </c>
      <c r="L4" s="67">
        <f t="shared" si="0"/>
        <v>0.50752046111863414</v>
      </c>
    </row>
    <row r="5" spans="1:26">
      <c r="A5" t="s">
        <v>199</v>
      </c>
      <c r="B5" s="67">
        <f t="shared" ref="B5:L12" si="1">B27/B16</f>
        <v>0.20451316712183626</v>
      </c>
      <c r="C5" s="67">
        <f t="shared" si="1"/>
        <v>0.30168614735994315</v>
      </c>
      <c r="D5" s="67">
        <f t="shared" si="1"/>
        <v>0.42332345387734943</v>
      </c>
      <c r="E5" s="67">
        <f t="shared" si="1"/>
        <v>0.45600754252619491</v>
      </c>
      <c r="F5" s="67">
        <f t="shared" si="1"/>
        <v>0.35760293015333133</v>
      </c>
      <c r="G5" s="67">
        <f t="shared" si="1"/>
        <v>0.54545454545454541</v>
      </c>
      <c r="H5" s="67">
        <f t="shared" si="1"/>
        <v>0.38263553156436081</v>
      </c>
      <c r="I5" s="67">
        <f t="shared" si="1"/>
        <v>0.42658299417708617</v>
      </c>
      <c r="J5" s="67">
        <f t="shared" si="1"/>
        <v>0.38716081394694007</v>
      </c>
      <c r="K5" s="67">
        <f t="shared" si="1"/>
        <v>0.55365015419705932</v>
      </c>
      <c r="L5" s="67">
        <f t="shared" si="1"/>
        <v>0.43125330533461093</v>
      </c>
    </row>
    <row r="6" spans="1:26">
      <c r="A6" t="s">
        <v>200</v>
      </c>
      <c r="B6" s="67">
        <f t="shared" si="1"/>
        <v>0.2065681197369188</v>
      </c>
      <c r="C6" s="67">
        <f t="shared" si="1"/>
        <v>0.23348792343222269</v>
      </c>
      <c r="D6" s="67">
        <f t="shared" si="1"/>
        <v>0.3622624641968632</v>
      </c>
      <c r="E6" s="67">
        <f t="shared" si="1"/>
        <v>0.36615703213340289</v>
      </c>
      <c r="F6" s="67">
        <f t="shared" si="1"/>
        <v>0.28121231701389948</v>
      </c>
      <c r="G6" s="67">
        <f t="shared" si="1"/>
        <v>0.41521482372384189</v>
      </c>
      <c r="H6" s="67">
        <f t="shared" si="1"/>
        <v>0.31456777239337785</v>
      </c>
      <c r="I6" s="67">
        <f t="shared" si="1"/>
        <v>0.32298048655992756</v>
      </c>
      <c r="J6" s="67">
        <f t="shared" si="1"/>
        <v>0.31172432657293414</v>
      </c>
      <c r="K6" s="67">
        <f t="shared" si="1"/>
        <v>0.54622010345235072</v>
      </c>
      <c r="L6" s="67">
        <f t="shared" si="1"/>
        <v>0.3544638597992153</v>
      </c>
    </row>
    <row r="7" spans="1:26">
      <c r="A7" t="s">
        <v>201</v>
      </c>
      <c r="B7" s="67">
        <f t="shared" si="1"/>
        <v>0.190391044218645</v>
      </c>
      <c r="C7" s="67">
        <f t="shared" si="1"/>
        <v>0.29735786409490045</v>
      </c>
      <c r="D7" s="67">
        <f t="shared" si="1"/>
        <v>0.40568228555724173</v>
      </c>
      <c r="E7" s="67">
        <f t="shared" si="1"/>
        <v>0.36426438545932399</v>
      </c>
      <c r="F7" s="67">
        <f t="shared" si="1"/>
        <v>0.48661952581447526</v>
      </c>
      <c r="G7" s="67">
        <f t="shared" si="1"/>
        <v>0.22018348623853209</v>
      </c>
      <c r="H7" s="67">
        <f t="shared" si="1"/>
        <v>0.4037185560007101</v>
      </c>
      <c r="I7" s="67">
        <f t="shared" si="1"/>
        <v>0.48008370338304335</v>
      </c>
      <c r="J7" s="67">
        <f t="shared" si="1"/>
        <v>0.37626902990286404</v>
      </c>
      <c r="K7" s="67">
        <f t="shared" si="1"/>
        <v>0.75280641590304254</v>
      </c>
      <c r="L7" s="67">
        <f t="shared" si="1"/>
        <v>0.46790102453223581</v>
      </c>
    </row>
    <row r="8" spans="1:26">
      <c r="A8" t="s">
        <v>202</v>
      </c>
      <c r="B8" s="67">
        <f t="shared" si="1"/>
        <v>0.34281757867527884</v>
      </c>
      <c r="C8" s="67">
        <f t="shared" si="1"/>
        <v>0.5069997785150171</v>
      </c>
      <c r="D8" s="67">
        <f t="shared" si="1"/>
        <v>0.52905939408573133</v>
      </c>
      <c r="E8" s="67">
        <f t="shared" si="1"/>
        <v>0.61364990877055359</v>
      </c>
      <c r="F8" s="67">
        <f t="shared" si="1"/>
        <v>0.52640755881279377</v>
      </c>
      <c r="G8" s="67">
        <f t="shared" si="1"/>
        <v>0.42857142857142855</v>
      </c>
      <c r="H8" s="67">
        <f t="shared" si="1"/>
        <v>0.59385084234529073</v>
      </c>
      <c r="I8" s="67">
        <f t="shared" si="1"/>
        <v>0.6523773629412235</v>
      </c>
      <c r="J8" s="67">
        <f t="shared" si="1"/>
        <v>0.54752796354767252</v>
      </c>
      <c r="K8" s="67">
        <f t="shared" si="1"/>
        <v>0.77153187789487021</v>
      </c>
      <c r="L8" s="67">
        <f t="shared" si="1"/>
        <v>0.60178159240947504</v>
      </c>
    </row>
    <row r="9" spans="1:26">
      <c r="A9" t="s">
        <v>203</v>
      </c>
      <c r="B9" s="67">
        <f t="shared" si="1"/>
        <v>0.43937676656758407</v>
      </c>
      <c r="C9" s="67">
        <f t="shared" si="1"/>
        <v>0.4916058016758047</v>
      </c>
      <c r="D9" s="67">
        <f t="shared" si="1"/>
        <v>0.58036133816772106</v>
      </c>
      <c r="E9" s="67">
        <f t="shared" si="1"/>
        <v>0.63527041316223276</v>
      </c>
      <c r="F9" s="67">
        <f t="shared" si="1"/>
        <v>0.64167724119357838</v>
      </c>
      <c r="G9" s="67">
        <f t="shared" si="1"/>
        <v>0.4407158836689038</v>
      </c>
      <c r="H9" s="67">
        <f t="shared" si="1"/>
        <v>0.63657542064765793</v>
      </c>
      <c r="I9" s="67">
        <f t="shared" si="1"/>
        <v>0.68771799141156809</v>
      </c>
      <c r="J9" s="67">
        <f t="shared" si="1"/>
        <v>0.60215806083761014</v>
      </c>
      <c r="K9" s="67">
        <f t="shared" si="1"/>
        <v>0.7323456867965511</v>
      </c>
      <c r="L9" s="67">
        <f t="shared" si="1"/>
        <v>0.63186814531395996</v>
      </c>
    </row>
    <row r="10" spans="1:26">
      <c r="A10" t="s">
        <v>204</v>
      </c>
      <c r="B10" s="67">
        <f t="shared" si="1"/>
        <v>0.42340006773938355</v>
      </c>
      <c r="C10" s="67">
        <f t="shared" si="1"/>
        <v>0.45235476478287973</v>
      </c>
      <c r="D10" s="67">
        <f t="shared" si="1"/>
        <v>0.49519779285660104</v>
      </c>
      <c r="E10" s="67">
        <f t="shared" si="1"/>
        <v>0.53803870009372556</v>
      </c>
      <c r="F10" s="67">
        <f t="shared" si="1"/>
        <v>0.55395417911571754</v>
      </c>
      <c r="G10" s="67">
        <f t="shared" si="1"/>
        <v>0.29310344827586204</v>
      </c>
      <c r="H10" s="67">
        <f t="shared" si="1"/>
        <v>0.5418793647769039</v>
      </c>
      <c r="I10" s="67">
        <f t="shared" si="1"/>
        <v>0.64146018433905105</v>
      </c>
      <c r="J10" s="67">
        <f t="shared" si="1"/>
        <v>0.52119840187402222</v>
      </c>
      <c r="K10" s="67">
        <f t="shared" si="1"/>
        <v>0.73586740383930738</v>
      </c>
      <c r="L10" s="67">
        <f t="shared" si="1"/>
        <v>0.57340142817515805</v>
      </c>
    </row>
    <row r="11" spans="1:26">
      <c r="A11" t="s">
        <v>205</v>
      </c>
      <c r="B11" s="67">
        <f t="shared" si="1"/>
        <v>0.36262178192544237</v>
      </c>
      <c r="C11" s="67">
        <f t="shared" si="1"/>
        <v>0.31884305459202739</v>
      </c>
      <c r="D11" s="67">
        <f t="shared" si="1"/>
        <v>0.47665138499157322</v>
      </c>
      <c r="E11" s="67">
        <f t="shared" si="1"/>
        <v>0.53768291290528114</v>
      </c>
      <c r="F11" s="67">
        <f t="shared" si="1"/>
        <v>0.49978487328208887</v>
      </c>
      <c r="G11" s="67">
        <f t="shared" si="1"/>
        <v>0.50388115631691643</v>
      </c>
      <c r="H11" s="67">
        <f t="shared" si="1"/>
        <v>0.51881337104062375</v>
      </c>
      <c r="I11" s="67">
        <f t="shared" si="1"/>
        <v>0.35421686746987951</v>
      </c>
      <c r="J11" s="67">
        <f t="shared" si="1"/>
        <v>0.449151072965492</v>
      </c>
      <c r="K11" s="67">
        <f t="shared" si="1"/>
        <v>0.52558837928008972</v>
      </c>
      <c r="L11" s="67">
        <f t="shared" si="1"/>
        <v>0.52266281459249841</v>
      </c>
    </row>
    <row r="12" spans="1:26" s="1" customFormat="1">
      <c r="A12" s="93" t="s">
        <v>130</v>
      </c>
      <c r="B12" s="94">
        <f t="shared" si="1"/>
        <v>0.29860258004986656</v>
      </c>
      <c r="C12" s="94">
        <f t="shared" si="1"/>
        <v>0.36622639955793951</v>
      </c>
      <c r="D12" s="94">
        <f t="shared" si="1"/>
        <v>0.47605254162159055</v>
      </c>
      <c r="E12" s="94">
        <f t="shared" si="1"/>
        <v>0.53557826429640798</v>
      </c>
      <c r="F12" s="94">
        <f t="shared" si="1"/>
        <v>0.42426088770169856</v>
      </c>
      <c r="G12" s="94">
        <f t="shared" si="1"/>
        <v>0.42202839694186772</v>
      </c>
      <c r="H12" s="94">
        <f t="shared" si="1"/>
        <v>0.47342486993299165</v>
      </c>
      <c r="I12" s="94">
        <f t="shared" si="1"/>
        <v>0.46147077334474579</v>
      </c>
      <c r="J12" s="94">
        <f t="shared" si="1"/>
        <v>0.44339329479124107</v>
      </c>
      <c r="K12" s="94">
        <f t="shared" si="1"/>
        <v>0.57576050544227941</v>
      </c>
      <c r="L12" s="94">
        <f t="shared" si="1"/>
        <v>0.49756893046561002</v>
      </c>
    </row>
    <row r="14" spans="1:26" s="22" customFormat="1">
      <c r="A14" s="95" t="s">
        <v>130</v>
      </c>
      <c r="B14" s="92" t="s">
        <v>153</v>
      </c>
      <c r="C14" s="92" t="s">
        <v>155</v>
      </c>
      <c r="D14" s="92" t="s">
        <v>157</v>
      </c>
      <c r="E14" s="92" t="s">
        <v>159</v>
      </c>
      <c r="F14" s="92" t="s">
        <v>161</v>
      </c>
      <c r="G14" s="92" t="s">
        <v>162</v>
      </c>
      <c r="H14" s="92" t="s">
        <v>163</v>
      </c>
      <c r="I14" s="92" t="s">
        <v>176</v>
      </c>
      <c r="J14" s="92" t="s">
        <v>196</v>
      </c>
      <c r="K14" s="92" t="s">
        <v>125</v>
      </c>
      <c r="L14" s="92" t="s">
        <v>197</v>
      </c>
    </row>
    <row r="15" spans="1:26">
      <c r="A15" t="s">
        <v>198</v>
      </c>
      <c r="B15" s="3">
        <v>163.93699999999995</v>
      </c>
      <c r="C15" s="3">
        <v>236.20499999999998</v>
      </c>
      <c r="D15" s="3">
        <v>330.88629999999995</v>
      </c>
      <c r="E15" s="3">
        <v>237.62940000000006</v>
      </c>
      <c r="F15" s="3">
        <v>478.31500000000011</v>
      </c>
      <c r="G15" s="3">
        <v>8.6</v>
      </c>
      <c r="H15" s="64">
        <f>SUM(E15:G15)</f>
        <v>724.54440000000022</v>
      </c>
      <c r="I15" s="3">
        <v>996.50349999999889</v>
      </c>
      <c r="J15" s="25">
        <f>SUM(B15+C15+D15+E15+F15+G15+I15)</f>
        <v>2452.0761999999986</v>
      </c>
      <c r="K15" s="3">
        <v>653.48470000000111</v>
      </c>
      <c r="L15" s="25">
        <f>SUM(J15:K15)</f>
        <v>3105.5608999999995</v>
      </c>
      <c r="M15" s="25"/>
      <c r="P15" s="25"/>
      <c r="Q15" s="25"/>
      <c r="R15" s="25"/>
      <c r="S15" s="25"/>
      <c r="T15" s="25"/>
      <c r="U15" s="25"/>
      <c r="V15" s="25"/>
      <c r="W15" s="25"/>
      <c r="X15" s="25"/>
      <c r="Y15" s="25"/>
      <c r="Z15" s="25"/>
    </row>
    <row r="16" spans="1:26">
      <c r="A16" t="s">
        <v>199</v>
      </c>
      <c r="B16" s="3">
        <v>609.01844000000006</v>
      </c>
      <c r="C16" s="3">
        <v>553.46764000000007</v>
      </c>
      <c r="D16" s="3">
        <v>1048.281404999999</v>
      </c>
      <c r="E16" s="3">
        <v>395.28401000000019</v>
      </c>
      <c r="F16" s="3">
        <v>1215.8380799999991</v>
      </c>
      <c r="G16" s="3">
        <v>8.8000000000000007</v>
      </c>
      <c r="H16" s="64">
        <f t="shared" ref="H16:H22" si="2">SUM(E16:G16)</f>
        <v>1619.9220899999993</v>
      </c>
      <c r="I16" s="3">
        <v>3246.0211000000018</v>
      </c>
      <c r="J16" s="25">
        <f t="shared" ref="J16:J22" si="3">SUM(B16+C16+D16+E16+F16+G16+I16)</f>
        <v>7076.7106750000003</v>
      </c>
      <c r="K16" s="3">
        <v>2549.3287399999963</v>
      </c>
      <c r="L16" s="25">
        <f t="shared" ref="L16:L22" si="4">SUM(J16:K16)</f>
        <v>9626.0394149999956</v>
      </c>
      <c r="M16" s="25"/>
      <c r="P16" s="25"/>
      <c r="Q16" s="25"/>
      <c r="R16" s="25"/>
      <c r="S16" s="25"/>
      <c r="T16" s="25"/>
      <c r="U16" s="25"/>
      <c r="V16" s="25"/>
      <c r="W16" s="25"/>
      <c r="X16" s="25"/>
      <c r="Y16" s="25"/>
      <c r="Z16" s="25"/>
    </row>
    <row r="17" spans="1:26">
      <c r="A17" t="s">
        <v>200</v>
      </c>
      <c r="B17" s="3">
        <v>583.54599999999994</v>
      </c>
      <c r="C17" s="3">
        <v>744.33399999999983</v>
      </c>
      <c r="D17" s="3">
        <v>1275.202499999999</v>
      </c>
      <c r="E17" s="3">
        <v>461.63800000000003</v>
      </c>
      <c r="F17" s="3">
        <v>1411.445999999999</v>
      </c>
      <c r="G17" s="3">
        <v>231.143</v>
      </c>
      <c r="H17" s="64">
        <f t="shared" si="2"/>
        <v>2104.226999999999</v>
      </c>
      <c r="I17" s="3">
        <v>4368.0868000000064</v>
      </c>
      <c r="J17" s="25">
        <f t="shared" si="3"/>
        <v>9075.396300000004</v>
      </c>
      <c r="K17" s="3">
        <v>2022.766999999986</v>
      </c>
      <c r="L17" s="25">
        <f t="shared" si="4"/>
        <v>11098.163299999989</v>
      </c>
      <c r="M17" s="25"/>
      <c r="P17" s="25"/>
      <c r="Q17" s="25"/>
      <c r="R17" s="25"/>
      <c r="S17" s="25"/>
      <c r="T17" s="25"/>
      <c r="U17" s="25"/>
      <c r="V17" s="25"/>
      <c r="W17" s="25"/>
      <c r="X17" s="25"/>
      <c r="Y17" s="25"/>
      <c r="Z17" s="25"/>
    </row>
    <row r="18" spans="1:26">
      <c r="A18" t="s">
        <v>201</v>
      </c>
      <c r="B18" s="3">
        <v>409.09439999999984</v>
      </c>
      <c r="C18" s="3">
        <v>441.08101999999985</v>
      </c>
      <c r="D18" s="3">
        <v>652.62894000000006</v>
      </c>
      <c r="E18" s="3">
        <v>344.39307000000008</v>
      </c>
      <c r="F18" s="3">
        <v>175.96910000000003</v>
      </c>
      <c r="G18" s="3">
        <v>5.45</v>
      </c>
      <c r="H18" s="64">
        <f t="shared" si="2"/>
        <v>525.81217000000015</v>
      </c>
      <c r="I18" s="3">
        <v>743.81223000000011</v>
      </c>
      <c r="J18" s="25">
        <f t="shared" si="3"/>
        <v>2772.4287599999998</v>
      </c>
      <c r="K18" s="3">
        <v>891.6755699999959</v>
      </c>
      <c r="L18" s="25">
        <f t="shared" si="4"/>
        <v>3664.1043299999956</v>
      </c>
      <c r="M18" s="25"/>
      <c r="P18" s="25"/>
      <c r="Q18" s="25"/>
      <c r="R18" s="25"/>
      <c r="S18" s="25"/>
      <c r="T18" s="25"/>
      <c r="U18" s="25"/>
      <c r="V18" s="25"/>
      <c r="W18" s="25"/>
      <c r="X18" s="25"/>
      <c r="Y18" s="25"/>
      <c r="Z18" s="25"/>
    </row>
    <row r="19" spans="1:26">
      <c r="A19" t="s">
        <v>202</v>
      </c>
      <c r="B19" s="3">
        <v>365.09212999999971</v>
      </c>
      <c r="C19" s="3">
        <v>231.63647200000003</v>
      </c>
      <c r="D19" s="3">
        <v>628.68464999999992</v>
      </c>
      <c r="E19" s="3">
        <v>638.2533499999995</v>
      </c>
      <c r="F19" s="3">
        <v>170.21509</v>
      </c>
      <c r="G19" s="3">
        <v>7</v>
      </c>
      <c r="H19" s="64">
        <f t="shared" si="2"/>
        <v>815.46843999999953</v>
      </c>
      <c r="I19" s="3">
        <v>552.81210000000021</v>
      </c>
      <c r="J19" s="25">
        <f t="shared" si="3"/>
        <v>2593.6937919999991</v>
      </c>
      <c r="K19" s="3">
        <v>828.96650199999965</v>
      </c>
      <c r="L19" s="25">
        <f t="shared" si="4"/>
        <v>3422.6602939999989</v>
      </c>
      <c r="M19" s="25"/>
      <c r="P19" s="25"/>
      <c r="Q19" s="25"/>
      <c r="R19" s="25"/>
      <c r="S19" s="25"/>
      <c r="T19" s="25"/>
      <c r="U19" s="25"/>
      <c r="V19" s="25"/>
      <c r="W19" s="25"/>
      <c r="X19" s="25"/>
      <c r="Y19" s="25"/>
      <c r="Z19" s="25"/>
    </row>
    <row r="20" spans="1:26">
      <c r="A20" t="s">
        <v>203</v>
      </c>
      <c r="B20" s="3">
        <v>588.30964600000016</v>
      </c>
      <c r="C20" s="3">
        <v>749.30157199999906</v>
      </c>
      <c r="D20" s="3">
        <v>1801.1819899999982</v>
      </c>
      <c r="E20" s="3">
        <v>1190.2642140000009</v>
      </c>
      <c r="F20" s="3">
        <v>819.27226999999993</v>
      </c>
      <c r="G20" s="3">
        <v>13.41</v>
      </c>
      <c r="H20" s="64">
        <f t="shared" si="2"/>
        <v>2022.946484000001</v>
      </c>
      <c r="I20" s="3">
        <v>1732.5653899999966</v>
      </c>
      <c r="J20" s="25">
        <f t="shared" si="3"/>
        <v>6894.3050819999935</v>
      </c>
      <c r="K20" s="3">
        <v>2038.5688519999949</v>
      </c>
      <c r="L20" s="25">
        <f t="shared" si="4"/>
        <v>8932.8739339999884</v>
      </c>
      <c r="M20" s="25"/>
      <c r="P20" s="25"/>
      <c r="Q20" s="25"/>
      <c r="R20" s="25"/>
      <c r="S20" s="25"/>
      <c r="T20" s="25"/>
      <c r="U20" s="25"/>
      <c r="V20" s="25"/>
      <c r="W20" s="25"/>
      <c r="X20" s="25"/>
      <c r="Y20" s="25"/>
      <c r="Z20" s="25"/>
    </row>
    <row r="21" spans="1:26">
      <c r="A21" t="s">
        <v>204</v>
      </c>
      <c r="B21" s="3">
        <v>432.21533000000005</v>
      </c>
      <c r="C21" s="3">
        <v>400.98952000000014</v>
      </c>
      <c r="D21" s="3">
        <v>1343.9924199999966</v>
      </c>
      <c r="E21" s="3">
        <v>565.26927699999987</v>
      </c>
      <c r="F21" s="3">
        <v>299.29322000000019</v>
      </c>
      <c r="G21" s="3">
        <v>5.8</v>
      </c>
      <c r="H21" s="64">
        <f t="shared" si="2"/>
        <v>870.36249700000008</v>
      </c>
      <c r="I21" s="3">
        <v>721.92679500000031</v>
      </c>
      <c r="J21" s="25">
        <f t="shared" si="3"/>
        <v>3769.4865619999973</v>
      </c>
      <c r="K21" s="3">
        <v>1211.1988699999952</v>
      </c>
      <c r="L21" s="25">
        <f t="shared" si="4"/>
        <v>4980.6854319999929</v>
      </c>
      <c r="M21" s="25"/>
      <c r="P21" s="25"/>
      <c r="Q21" s="25"/>
      <c r="R21" s="25"/>
      <c r="S21" s="25"/>
      <c r="T21" s="25"/>
      <c r="U21" s="25"/>
      <c r="V21" s="25"/>
      <c r="W21" s="25"/>
      <c r="X21" s="25"/>
      <c r="Y21" s="25"/>
      <c r="Z21" s="25"/>
    </row>
    <row r="22" spans="1:26">
      <c r="A22" t="s">
        <v>205</v>
      </c>
      <c r="B22" s="3">
        <v>65.804099999999991</v>
      </c>
      <c r="C22" s="3">
        <v>46.847499999999997</v>
      </c>
      <c r="D22" s="3">
        <v>143.19328999999999</v>
      </c>
      <c r="E22" s="3">
        <v>108.6036</v>
      </c>
      <c r="F22" s="3">
        <v>72.515400000000028</v>
      </c>
      <c r="G22" s="3">
        <v>44.832000000000001</v>
      </c>
      <c r="H22" s="64">
        <f t="shared" si="2"/>
        <v>225.95100000000002</v>
      </c>
      <c r="I22" s="3">
        <v>83</v>
      </c>
      <c r="J22" s="25">
        <f t="shared" si="3"/>
        <v>564.79588999999999</v>
      </c>
      <c r="K22" s="3">
        <v>14191.834387999486</v>
      </c>
      <c r="L22" s="25">
        <f t="shared" si="4"/>
        <v>14756.630277999486</v>
      </c>
      <c r="M22" s="25"/>
      <c r="P22" s="25"/>
      <c r="Q22" s="25"/>
      <c r="R22" s="25"/>
      <c r="S22" s="25"/>
      <c r="T22" s="25"/>
      <c r="U22" s="25"/>
      <c r="V22" s="25"/>
      <c r="W22" s="25"/>
      <c r="X22" s="25"/>
      <c r="Y22" s="25"/>
      <c r="Z22" s="25"/>
    </row>
    <row r="23" spans="1:26" s="1" customFormat="1">
      <c r="A23" s="93" t="s">
        <v>130</v>
      </c>
      <c r="B23" s="96">
        <f t="shared" ref="B23:D23" si="5">SUM(B15:B22)</f>
        <v>3217.0170459999995</v>
      </c>
      <c r="C23" s="96">
        <f t="shared" si="5"/>
        <v>3403.8627239999987</v>
      </c>
      <c r="D23" s="96">
        <f t="shared" si="5"/>
        <v>7224.0514949999933</v>
      </c>
      <c r="E23" s="96">
        <f t="shared" ref="E23" si="6">SUM(E15:E22)</f>
        <v>3941.3349210000006</v>
      </c>
      <c r="F23" s="96">
        <f t="shared" ref="F23" si="7">SUM(F15:F22)</f>
        <v>4642.8641599999992</v>
      </c>
      <c r="G23" s="96">
        <f t="shared" ref="G23" si="8">SUM(G15:G22)</f>
        <v>325.03500000000003</v>
      </c>
      <c r="H23" s="96">
        <f t="shared" ref="H23" si="9">SUM(H15:H22)</f>
        <v>8909.2340809999987</v>
      </c>
      <c r="I23" s="96">
        <f t="shared" ref="I23" si="10">SUM(I15:I22)</f>
        <v>12444.727915000003</v>
      </c>
      <c r="J23" s="96">
        <f t="shared" ref="J23" si="11">SUM(J15:J22)</f>
        <v>35198.89326099999</v>
      </c>
      <c r="K23" s="96">
        <f t="shared" ref="K23" si="12">SUM(K15:K22)</f>
        <v>24387.824621999454</v>
      </c>
      <c r="L23" s="96">
        <f t="shared" ref="L23" si="13">SUM(L15:L22)</f>
        <v>59586.717882999445</v>
      </c>
      <c r="M23" s="29"/>
      <c r="P23" s="29"/>
      <c r="Q23" s="29"/>
      <c r="R23" s="29"/>
      <c r="S23" s="29"/>
      <c r="T23" s="29"/>
      <c r="U23" s="29"/>
      <c r="V23" s="29"/>
      <c r="W23" s="29"/>
      <c r="X23" s="29"/>
      <c r="Y23" s="25"/>
      <c r="Z23" s="25"/>
    </row>
    <row r="24" spans="1:26">
      <c r="P24" s="25"/>
      <c r="Q24" s="25"/>
      <c r="R24" s="25"/>
      <c r="S24" s="25"/>
      <c r="T24" s="25"/>
      <c r="U24" s="25"/>
      <c r="V24" s="25"/>
      <c r="W24" s="25"/>
      <c r="X24" s="25"/>
    </row>
    <row r="25" spans="1:26" s="22" customFormat="1">
      <c r="A25" s="92" t="s">
        <v>206</v>
      </c>
      <c r="B25" s="92" t="s">
        <v>153</v>
      </c>
      <c r="C25" s="92" t="s">
        <v>155</v>
      </c>
      <c r="D25" s="92" t="s">
        <v>157</v>
      </c>
      <c r="E25" s="92" t="s">
        <v>159</v>
      </c>
      <c r="F25" s="92" t="s">
        <v>161</v>
      </c>
      <c r="G25" s="92" t="s">
        <v>162</v>
      </c>
      <c r="H25" s="92" t="s">
        <v>163</v>
      </c>
      <c r="I25" s="92" t="s">
        <v>176</v>
      </c>
      <c r="J25" s="92" t="s">
        <v>196</v>
      </c>
      <c r="K25" s="92" t="s">
        <v>125</v>
      </c>
      <c r="L25" s="92" t="s">
        <v>197</v>
      </c>
      <c r="P25" s="37"/>
      <c r="Q25" s="37"/>
      <c r="R25" s="37"/>
      <c r="S25" s="37"/>
      <c r="T25" s="37"/>
      <c r="U25" s="37"/>
      <c r="V25" s="37"/>
      <c r="W25" s="37"/>
      <c r="X25" s="37"/>
    </row>
    <row r="26" spans="1:26">
      <c r="A26" t="s">
        <v>198</v>
      </c>
      <c r="B26" s="25">
        <v>47.115800000000007</v>
      </c>
      <c r="C26" s="25">
        <v>92.531800000000018</v>
      </c>
      <c r="D26" s="25">
        <v>156.8047</v>
      </c>
      <c r="E26" s="25">
        <v>125.82389999999999</v>
      </c>
      <c r="F26" s="25">
        <v>235.10469999999998</v>
      </c>
      <c r="G26" s="25">
        <v>2</v>
      </c>
      <c r="H26" s="64">
        <f>SUM(E26:G26)</f>
        <v>362.92859999999996</v>
      </c>
      <c r="I26" s="25">
        <v>545.63610000000028</v>
      </c>
      <c r="J26" s="25">
        <f>SUM(B26+C26+D26+E26+F26+G26+I26)</f>
        <v>1205.0170000000003</v>
      </c>
      <c r="K26" s="25">
        <v>371.11869999999988</v>
      </c>
      <c r="L26" s="25">
        <f>SUM(J26+K26)</f>
        <v>1576.1357000000003</v>
      </c>
      <c r="M26" s="25"/>
      <c r="P26" s="25"/>
      <c r="Q26" s="25"/>
      <c r="R26" s="25"/>
      <c r="S26" s="25"/>
      <c r="T26" s="25"/>
      <c r="U26" s="25"/>
      <c r="V26" s="25"/>
      <c r="W26" s="25"/>
      <c r="X26" s="25"/>
    </row>
    <row r="27" spans="1:26">
      <c r="A27" t="s">
        <v>199</v>
      </c>
      <c r="B27" s="25">
        <v>124.55229000000001</v>
      </c>
      <c r="C27" s="25">
        <v>166.97351999999998</v>
      </c>
      <c r="D27" s="25">
        <v>443.76210500000013</v>
      </c>
      <c r="E27" s="25">
        <v>180.25248999999994</v>
      </c>
      <c r="F27" s="25">
        <v>434.78726000000017</v>
      </c>
      <c r="G27" s="25">
        <v>4.8</v>
      </c>
      <c r="H27" s="64">
        <f t="shared" ref="H27:H33" si="14">SUM(E27:G27)</f>
        <v>619.83975000000009</v>
      </c>
      <c r="I27" s="25">
        <v>1384.6973999999996</v>
      </c>
      <c r="J27" s="25">
        <f t="shared" ref="J27:J33" si="15">SUM(B27+C27+D27+E27+F27+G27+I27)</f>
        <v>2739.825065</v>
      </c>
      <c r="K27" s="25">
        <v>1411.4362499999929</v>
      </c>
      <c r="L27" s="25">
        <f t="shared" ref="L27:L33" si="16">SUM(J27+K27)</f>
        <v>4151.2613149999925</v>
      </c>
      <c r="M27" s="25"/>
      <c r="P27" s="25"/>
      <c r="Q27" s="25"/>
      <c r="R27" s="25"/>
      <c r="S27" s="25"/>
      <c r="T27" s="25"/>
      <c r="U27" s="25"/>
      <c r="V27" s="25"/>
      <c r="W27" s="25"/>
      <c r="X27" s="25"/>
      <c r="Z27" s="25"/>
    </row>
    <row r="28" spans="1:26">
      <c r="A28" t="s">
        <v>200</v>
      </c>
      <c r="B28" s="25">
        <v>120.542</v>
      </c>
      <c r="C28" s="25">
        <v>173.79300000000001</v>
      </c>
      <c r="D28" s="25">
        <v>461.95800000000008</v>
      </c>
      <c r="E28" s="25">
        <v>169.03199999999987</v>
      </c>
      <c r="F28" s="25">
        <v>396.91600000000011</v>
      </c>
      <c r="G28" s="25">
        <v>95.97399999999999</v>
      </c>
      <c r="H28" s="64">
        <f t="shared" si="14"/>
        <v>661.92200000000003</v>
      </c>
      <c r="I28" s="25">
        <v>1410.8067999999992</v>
      </c>
      <c r="J28" s="25">
        <f t="shared" si="15"/>
        <v>2829.0217999999995</v>
      </c>
      <c r="K28" s="25">
        <v>1104.8759999999934</v>
      </c>
      <c r="L28" s="25">
        <f t="shared" si="16"/>
        <v>3933.8977999999929</v>
      </c>
      <c r="M28" s="25"/>
      <c r="P28" s="25"/>
      <c r="Q28" s="25"/>
      <c r="R28" s="25"/>
      <c r="S28" s="25"/>
      <c r="T28" s="25"/>
      <c r="U28" s="25"/>
      <c r="V28" s="25"/>
      <c r="W28" s="25"/>
      <c r="X28" s="25"/>
      <c r="Y28" s="25"/>
      <c r="Z28" s="25"/>
    </row>
    <row r="29" spans="1:26">
      <c r="A29" t="s">
        <v>201</v>
      </c>
      <c r="B29" s="25">
        <v>77.887910000000019</v>
      </c>
      <c r="C29" s="25">
        <v>131.15891000000002</v>
      </c>
      <c r="D29" s="25">
        <v>264.76</v>
      </c>
      <c r="E29" s="25">
        <v>125.45012999999997</v>
      </c>
      <c r="F29" s="25">
        <v>85.63</v>
      </c>
      <c r="G29" s="25">
        <v>1.2</v>
      </c>
      <c r="H29" s="64">
        <f t="shared" si="14"/>
        <v>212.28012999999996</v>
      </c>
      <c r="I29" s="25">
        <v>357.09213000000005</v>
      </c>
      <c r="J29" s="25">
        <f t="shared" si="15"/>
        <v>1043.1790800000001</v>
      </c>
      <c r="K29" s="25">
        <v>671.25908999999945</v>
      </c>
      <c r="L29" s="25">
        <f t="shared" si="16"/>
        <v>1714.4381699999994</v>
      </c>
      <c r="M29" s="25"/>
      <c r="P29" s="25"/>
      <c r="Q29" s="25"/>
      <c r="R29" s="25"/>
      <c r="S29" s="25"/>
      <c r="T29" s="25"/>
      <c r="U29" s="25"/>
      <c r="V29" s="25"/>
      <c r="W29" s="25"/>
      <c r="X29" s="25"/>
      <c r="Y29" s="25"/>
      <c r="Z29" s="25"/>
    </row>
    <row r="30" spans="1:26">
      <c r="A30" t="s">
        <v>202</v>
      </c>
      <c r="B30" s="25">
        <v>125.16000000000003</v>
      </c>
      <c r="C30" s="25">
        <v>117.43963999999997</v>
      </c>
      <c r="D30" s="25">
        <v>332.61152000000004</v>
      </c>
      <c r="E30" s="25">
        <v>391.66410999999988</v>
      </c>
      <c r="F30" s="25">
        <v>89.602509999999981</v>
      </c>
      <c r="G30" s="25">
        <v>3</v>
      </c>
      <c r="H30" s="64">
        <f t="shared" si="14"/>
        <v>484.26661999999988</v>
      </c>
      <c r="I30" s="25">
        <v>360.64210000000008</v>
      </c>
      <c r="J30" s="25">
        <f t="shared" si="15"/>
        <v>1420.11988</v>
      </c>
      <c r="K30" s="25">
        <v>639.57408200000145</v>
      </c>
      <c r="L30" s="25">
        <f t="shared" si="16"/>
        <v>2059.6939620000012</v>
      </c>
      <c r="M30" s="25"/>
      <c r="P30" s="25"/>
      <c r="Q30" s="25"/>
      <c r="R30" s="25"/>
      <c r="S30" s="25"/>
      <c r="T30" s="25"/>
      <c r="U30" s="25"/>
      <c r="V30" s="25"/>
      <c r="W30" s="25"/>
      <c r="X30" s="25"/>
      <c r="Y30" s="25"/>
      <c r="Z30" s="25"/>
    </row>
    <row r="31" spans="1:26">
      <c r="A31" t="s">
        <v>203</v>
      </c>
      <c r="B31" s="25">
        <v>258.48959000000008</v>
      </c>
      <c r="C31" s="25">
        <v>368.36100000000022</v>
      </c>
      <c r="D31" s="25">
        <v>1045.3363899999977</v>
      </c>
      <c r="E31" s="25">
        <v>756.1396390000009</v>
      </c>
      <c r="F31" s="25">
        <v>525.7083700000004</v>
      </c>
      <c r="G31" s="25">
        <v>5.91</v>
      </c>
      <c r="H31" s="64">
        <f t="shared" si="14"/>
        <v>1287.7580090000013</v>
      </c>
      <c r="I31" s="25">
        <v>1191.5163899999977</v>
      </c>
      <c r="J31" s="25">
        <f t="shared" si="15"/>
        <v>4151.4613789999967</v>
      </c>
      <c r="K31" s="25">
        <v>1492.937105999993</v>
      </c>
      <c r="L31" s="25">
        <f t="shared" si="16"/>
        <v>5644.3984849999897</v>
      </c>
      <c r="M31" s="25"/>
      <c r="P31" s="25"/>
      <c r="Q31" s="25"/>
      <c r="R31" s="25"/>
      <c r="S31" s="25"/>
      <c r="T31" s="25"/>
      <c r="U31" s="25"/>
      <c r="V31" s="25"/>
      <c r="W31" s="25"/>
      <c r="X31" s="25"/>
      <c r="Y31" s="25"/>
      <c r="Z31" s="25"/>
    </row>
    <row r="32" spans="1:26">
      <c r="A32" t="s">
        <v>204</v>
      </c>
      <c r="B32" s="25">
        <v>183.00000000000003</v>
      </c>
      <c r="C32" s="25">
        <v>181.38951999999992</v>
      </c>
      <c r="D32" s="25">
        <v>665.54208000000028</v>
      </c>
      <c r="E32" s="25">
        <v>304.13674700000001</v>
      </c>
      <c r="F32" s="25">
        <v>165.79472999999996</v>
      </c>
      <c r="G32" s="25">
        <v>1.7</v>
      </c>
      <c r="H32" s="64">
        <f t="shared" si="14"/>
        <v>471.63147699999996</v>
      </c>
      <c r="I32" s="25">
        <v>463.08729500000049</v>
      </c>
      <c r="J32" s="25">
        <f t="shared" si="15"/>
        <v>1964.650372000001</v>
      </c>
      <c r="K32" s="25">
        <v>891.28176799999915</v>
      </c>
      <c r="L32" s="25">
        <f t="shared" si="16"/>
        <v>2855.9321399999999</v>
      </c>
      <c r="M32" s="25"/>
      <c r="P32" s="25"/>
      <c r="Q32" s="25"/>
      <c r="R32" s="25"/>
      <c r="S32" s="25"/>
      <c r="T32" s="25"/>
      <c r="U32" s="25"/>
      <c r="V32" s="25"/>
      <c r="W32" s="25"/>
      <c r="X32" s="25"/>
      <c r="Y32" s="25"/>
      <c r="Z32" s="25"/>
    </row>
    <row r="33" spans="1:26">
      <c r="A33" t="s">
        <v>205</v>
      </c>
      <c r="B33" s="25">
        <v>23.861999999999998</v>
      </c>
      <c r="C33" s="25">
        <v>14.937000000000001</v>
      </c>
      <c r="D33" s="25">
        <v>68.25327999999999</v>
      </c>
      <c r="E33" s="25">
        <v>58.394299999999987</v>
      </c>
      <c r="F33" s="25">
        <v>36.242100000000001</v>
      </c>
      <c r="G33" s="25">
        <v>22.59</v>
      </c>
      <c r="H33" s="64">
        <f t="shared" si="14"/>
        <v>117.22639999999998</v>
      </c>
      <c r="I33" s="25">
        <v>29.4</v>
      </c>
      <c r="J33" s="25">
        <f t="shared" si="15"/>
        <v>253.67867999999999</v>
      </c>
      <c r="K33" s="25">
        <v>7459.0632350000942</v>
      </c>
      <c r="L33" s="25">
        <f t="shared" si="16"/>
        <v>7712.7419150000942</v>
      </c>
      <c r="M33" s="25"/>
      <c r="P33" s="25"/>
      <c r="Q33" s="25"/>
      <c r="R33" s="25"/>
      <c r="S33" s="25"/>
      <c r="T33" s="25"/>
      <c r="U33" s="25"/>
      <c r="V33" s="25"/>
      <c r="W33" s="25"/>
      <c r="X33" s="25"/>
      <c r="Y33" s="25"/>
      <c r="Z33" s="25"/>
    </row>
    <row r="34" spans="1:26" s="1" customFormat="1">
      <c r="A34" s="93" t="s">
        <v>130</v>
      </c>
      <c r="B34" s="96">
        <f>SUM(B26:B33)</f>
        <v>960.60959000000014</v>
      </c>
      <c r="C34" s="96">
        <f t="shared" ref="C34:L34" si="17">SUM(C26:C33)</f>
        <v>1246.58439</v>
      </c>
      <c r="D34" s="96">
        <f t="shared" si="17"/>
        <v>3439.0280749999979</v>
      </c>
      <c r="E34" s="96">
        <f t="shared" si="17"/>
        <v>2110.8933160000006</v>
      </c>
      <c r="F34" s="96">
        <f t="shared" si="17"/>
        <v>1969.7856700000007</v>
      </c>
      <c r="G34" s="96">
        <f t="shared" si="17"/>
        <v>137.17399999999998</v>
      </c>
      <c r="H34" s="96">
        <f t="shared" si="17"/>
        <v>4217.8529860000008</v>
      </c>
      <c r="I34" s="96">
        <f t="shared" si="17"/>
        <v>5742.878214999997</v>
      </c>
      <c r="J34" s="96">
        <f t="shared" si="17"/>
        <v>15606.953255999997</v>
      </c>
      <c r="K34" s="96">
        <f t="shared" si="17"/>
        <v>14041.546231000073</v>
      </c>
      <c r="L34" s="96">
        <f t="shared" si="17"/>
        <v>29648.49948700007</v>
      </c>
      <c r="M34" s="29"/>
      <c r="P34" s="29"/>
      <c r="Q34" s="29"/>
      <c r="R34" s="29"/>
      <c r="S34" s="29"/>
      <c r="T34" s="29"/>
      <c r="U34" s="29"/>
      <c r="V34" s="29"/>
      <c r="W34" s="29"/>
      <c r="X34" s="29"/>
      <c r="Y34" s="25"/>
      <c r="Z34" s="25"/>
    </row>
    <row r="35" spans="1:26">
      <c r="P35" s="25"/>
      <c r="Q35" s="25"/>
      <c r="R35" s="25"/>
      <c r="S35" s="25"/>
      <c r="T35" s="25"/>
      <c r="U35" s="25"/>
      <c r="V35" s="25"/>
      <c r="W35" s="25"/>
      <c r="X35" s="25"/>
      <c r="Y35" s="25"/>
      <c r="Z35" s="25"/>
    </row>
    <row r="36" spans="1:26">
      <c r="A36" t="s">
        <v>207</v>
      </c>
      <c r="P36" s="25"/>
      <c r="Q36" s="25"/>
      <c r="R36" s="25"/>
      <c r="S36" s="25"/>
      <c r="T36" s="25"/>
      <c r="U36" s="25"/>
      <c r="V36" s="25"/>
      <c r="W36" s="25"/>
      <c r="X36" s="25"/>
      <c r="Y36" s="25"/>
      <c r="Z36" s="25"/>
    </row>
  </sheetData>
  <pageMargins left="0.7" right="0.7" top="0.75" bottom="0.75" header="0.3" footer="0.3"/>
  <pageSetup paperSize="9" scale="7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19"/>
  <sheetViews>
    <sheetView workbookViewId="0">
      <pane xSplit="1" topLeftCell="L1" activePane="topRight" state="frozen"/>
      <selection pane="topRight" activeCell="AB3" sqref="AB3:AB14"/>
    </sheetView>
  </sheetViews>
  <sheetFormatPr defaultRowHeight="14.5"/>
  <cols>
    <col min="1" max="1" width="16" customWidth="1"/>
    <col min="2" max="19" width="6.7265625" customWidth="1"/>
    <col min="21" max="23" width="9.453125" customWidth="1"/>
  </cols>
  <sheetData>
    <row r="1" spans="1:28" ht="18.5">
      <c r="A1" s="5" t="s">
        <v>208</v>
      </c>
    </row>
    <row r="3" spans="1:28" s="1" customFormat="1">
      <c r="A3" s="70"/>
      <c r="B3" s="70">
        <v>1998</v>
      </c>
      <c r="C3" s="70">
        <v>1999</v>
      </c>
      <c r="D3" s="70">
        <v>2000</v>
      </c>
      <c r="E3" s="70">
        <v>2001</v>
      </c>
      <c r="F3" s="70">
        <v>2002</v>
      </c>
      <c r="G3" s="70">
        <v>2003</v>
      </c>
      <c r="H3" s="70">
        <v>2004</v>
      </c>
      <c r="I3" s="70">
        <v>2005</v>
      </c>
      <c r="J3" s="70">
        <v>2006</v>
      </c>
      <c r="K3" s="70">
        <v>2007</v>
      </c>
      <c r="L3" s="70">
        <v>2008</v>
      </c>
      <c r="M3" s="70">
        <v>2009</v>
      </c>
      <c r="N3" s="70">
        <v>2010</v>
      </c>
      <c r="O3" s="70">
        <v>2011</v>
      </c>
      <c r="P3" s="70">
        <v>2012</v>
      </c>
      <c r="Q3" s="70">
        <v>2013</v>
      </c>
      <c r="R3" s="70">
        <v>2014</v>
      </c>
      <c r="S3" s="70">
        <v>2015</v>
      </c>
      <c r="T3" s="70">
        <v>2016</v>
      </c>
      <c r="U3" s="70">
        <v>2017</v>
      </c>
      <c r="V3" s="70">
        <v>2018</v>
      </c>
      <c r="W3" s="70">
        <v>2019</v>
      </c>
      <c r="X3" s="70">
        <v>2020</v>
      </c>
      <c r="Y3" s="70">
        <v>2021</v>
      </c>
      <c r="Z3" s="70">
        <v>2022</v>
      </c>
      <c r="AA3" s="70">
        <v>2023</v>
      </c>
      <c r="AB3" s="70">
        <v>2024</v>
      </c>
    </row>
    <row r="4" spans="1:28">
      <c r="A4" s="38" t="s">
        <v>125</v>
      </c>
      <c r="B4" s="48">
        <v>41.333254184969725</v>
      </c>
      <c r="C4" s="48">
        <v>42.549135378947447</v>
      </c>
      <c r="D4" s="48">
        <v>43.382314108006874</v>
      </c>
      <c r="E4" s="48">
        <v>43.752444248399307</v>
      </c>
      <c r="F4" s="48">
        <v>44.250792213671346</v>
      </c>
      <c r="G4" s="48">
        <v>44.845835843105455</v>
      </c>
      <c r="H4" s="48">
        <v>45.290833089817269</v>
      </c>
      <c r="I4" s="48">
        <v>46.645873282954703</v>
      </c>
      <c r="J4" s="48">
        <v>47.166297935686806</v>
      </c>
      <c r="K4" s="48">
        <v>48.26252444308281</v>
      </c>
      <c r="L4" s="48">
        <v>48.988514016474305</v>
      </c>
      <c r="M4" s="48">
        <v>49.694429888971939</v>
      </c>
      <c r="N4" s="48">
        <v>49.934647168416049</v>
      </c>
      <c r="O4" s="48">
        <v>50.419310698046282</v>
      </c>
      <c r="P4" s="48">
        <v>51.426945468908649</v>
      </c>
      <c r="Q4" s="48">
        <v>52.408151516579828</v>
      </c>
      <c r="R4" s="48">
        <v>52.761199678500844</v>
      </c>
      <c r="S4" s="48">
        <v>53.210177166796292</v>
      </c>
      <c r="T4" s="48">
        <v>54.027173708371123</v>
      </c>
      <c r="U4" s="48">
        <v>54.449060110017435</v>
      </c>
      <c r="V4" s="4">
        <v>55.228794357213175</v>
      </c>
      <c r="W4" s="48">
        <v>55.8</v>
      </c>
      <c r="X4" s="48">
        <v>56.3</v>
      </c>
      <c r="Y4" s="48">
        <v>56.7</v>
      </c>
      <c r="Z4" s="48">
        <v>57.3</v>
      </c>
      <c r="AA4" s="48">
        <v>57.5</v>
      </c>
      <c r="AB4">
        <v>57.58</v>
      </c>
    </row>
    <row r="5" spans="1:28">
      <c r="A5" s="38" t="s">
        <v>159</v>
      </c>
      <c r="B5" s="48"/>
      <c r="C5" s="48"/>
      <c r="D5" s="48"/>
      <c r="E5" s="48"/>
      <c r="F5" s="48"/>
      <c r="G5" s="48"/>
      <c r="H5" s="48"/>
      <c r="I5" s="48">
        <v>40.6</v>
      </c>
      <c r="J5" s="48">
        <v>43</v>
      </c>
      <c r="K5" s="48">
        <v>44.4</v>
      </c>
      <c r="L5" s="48">
        <v>44.9</v>
      </c>
      <c r="M5" s="48">
        <v>47.2</v>
      </c>
      <c r="N5" s="48">
        <v>47.3</v>
      </c>
      <c r="O5" s="48">
        <v>47.8</v>
      </c>
      <c r="P5" s="48">
        <v>48.3</v>
      </c>
      <c r="Q5" s="48">
        <v>50.1</v>
      </c>
      <c r="R5" s="48">
        <v>51.3</v>
      </c>
      <c r="S5" s="48">
        <v>51.7</v>
      </c>
      <c r="T5" s="48">
        <v>52.5</v>
      </c>
      <c r="U5" s="48">
        <v>51.7</v>
      </c>
      <c r="V5" s="4">
        <v>51.2</v>
      </c>
      <c r="W5" s="48">
        <v>50.7</v>
      </c>
      <c r="X5">
        <v>51.8</v>
      </c>
      <c r="Y5" s="48">
        <v>53</v>
      </c>
      <c r="Z5" s="48">
        <v>53.2</v>
      </c>
      <c r="AA5" s="48">
        <v>53.6</v>
      </c>
      <c r="AB5">
        <v>53.56</v>
      </c>
    </row>
    <row r="6" spans="1:28">
      <c r="A6" s="38" t="s">
        <v>161</v>
      </c>
      <c r="B6" s="48"/>
      <c r="C6" s="48"/>
      <c r="D6" s="48"/>
      <c r="E6" s="48"/>
      <c r="F6" s="48"/>
      <c r="G6" s="48"/>
      <c r="H6" s="48"/>
      <c r="I6" s="48">
        <v>32.5</v>
      </c>
      <c r="J6" s="48">
        <v>33.1</v>
      </c>
      <c r="K6" s="48">
        <v>33.1</v>
      </c>
      <c r="L6" s="48">
        <v>35.700000000000003</v>
      </c>
      <c r="M6" s="48">
        <v>35.200000000000003</v>
      </c>
      <c r="N6" s="48">
        <v>36.700000000000003</v>
      </c>
      <c r="O6" s="48">
        <v>37.6</v>
      </c>
      <c r="P6" s="48">
        <v>39.1</v>
      </c>
      <c r="Q6" s="48">
        <v>38.1</v>
      </c>
      <c r="R6" s="48">
        <v>38.1</v>
      </c>
      <c r="S6" s="48">
        <v>38</v>
      </c>
      <c r="T6" s="48">
        <v>38.9</v>
      </c>
      <c r="U6" s="48">
        <v>38.700000000000003</v>
      </c>
      <c r="V6" s="4">
        <v>38.700000000000003</v>
      </c>
      <c r="W6" s="48">
        <v>38</v>
      </c>
      <c r="X6">
        <v>38.6</v>
      </c>
      <c r="Y6" s="48">
        <v>39.9</v>
      </c>
      <c r="Z6" s="48">
        <v>41</v>
      </c>
      <c r="AA6" s="48">
        <v>42.6</v>
      </c>
      <c r="AB6">
        <v>42.43</v>
      </c>
    </row>
    <row r="7" spans="1:28">
      <c r="A7" s="38" t="s">
        <v>162</v>
      </c>
      <c r="B7" s="48"/>
      <c r="C7" s="48"/>
      <c r="D7" s="48"/>
      <c r="E7" s="48"/>
      <c r="F7" s="48"/>
      <c r="G7" s="48"/>
      <c r="H7" s="48"/>
      <c r="I7" s="48">
        <v>32.200000000000003</v>
      </c>
      <c r="J7" s="48">
        <v>31.6</v>
      </c>
      <c r="K7" s="48">
        <v>32.799999999999997</v>
      </c>
      <c r="L7" s="48">
        <v>35</v>
      </c>
      <c r="M7" s="48">
        <v>40.9</v>
      </c>
      <c r="N7" s="48">
        <v>44.2</v>
      </c>
      <c r="O7" s="48">
        <v>41.7</v>
      </c>
      <c r="P7" s="48">
        <v>41.7</v>
      </c>
      <c r="Q7" s="48">
        <v>41</v>
      </c>
      <c r="R7" s="48">
        <v>40.5</v>
      </c>
      <c r="S7" s="48">
        <v>42.2</v>
      </c>
      <c r="T7" s="48">
        <v>41.9</v>
      </c>
      <c r="U7" s="48">
        <v>39.5</v>
      </c>
      <c r="V7" s="4">
        <v>42</v>
      </c>
      <c r="W7" s="48">
        <v>39.200000000000003</v>
      </c>
      <c r="X7">
        <v>40.700000000000003</v>
      </c>
      <c r="Y7" s="48">
        <v>41.9</v>
      </c>
      <c r="Z7" s="48">
        <v>36.299999999999997</v>
      </c>
      <c r="AA7" s="48">
        <v>41.8</v>
      </c>
      <c r="AB7">
        <v>42.2</v>
      </c>
    </row>
    <row r="8" spans="1:28">
      <c r="A8" s="38" t="s">
        <v>163</v>
      </c>
      <c r="B8" s="48">
        <v>28.868078175895768</v>
      </c>
      <c r="C8" s="48">
        <v>29.150082871993778</v>
      </c>
      <c r="D8" s="48">
        <v>30.062333389489538</v>
      </c>
      <c r="E8" s="48">
        <v>31.756043053473022</v>
      </c>
      <c r="F8" s="48">
        <v>33.071895424836597</v>
      </c>
      <c r="G8" s="48">
        <v>33.531723167669263</v>
      </c>
      <c r="H8" s="48">
        <v>34.654107196504185</v>
      </c>
      <c r="I8" s="48">
        <v>35.384403438967141</v>
      </c>
      <c r="J8" s="48">
        <v>36.540787807491363</v>
      </c>
      <c r="K8" s="48">
        <v>37.132252192868812</v>
      </c>
      <c r="L8" s="48">
        <v>39.005914449800919</v>
      </c>
      <c r="M8" s="48">
        <v>39.807957873351697</v>
      </c>
      <c r="N8" s="48">
        <v>40.80088217953589</v>
      </c>
      <c r="O8" s="48">
        <v>41.323091234786318</v>
      </c>
      <c r="P8" s="48">
        <v>42.396653397471198</v>
      </c>
      <c r="Q8" s="48">
        <v>42.626683948020208</v>
      </c>
      <c r="R8" s="48">
        <v>43.073055810943508</v>
      </c>
      <c r="S8" s="48">
        <v>43.478639571603431</v>
      </c>
      <c r="T8" s="48">
        <v>44.34530019607562</v>
      </c>
      <c r="U8" s="48">
        <v>43.840883315353501</v>
      </c>
      <c r="V8" s="4">
        <v>43.876421572688287</v>
      </c>
      <c r="W8" s="48">
        <v>43.2</v>
      </c>
      <c r="X8" s="48">
        <v>44.3</v>
      </c>
      <c r="Y8" s="48">
        <v>46</v>
      </c>
      <c r="Z8" s="48">
        <v>46.7</v>
      </c>
      <c r="AA8" s="48">
        <v>47.7</v>
      </c>
      <c r="AB8">
        <v>47.34</v>
      </c>
    </row>
    <row r="9" spans="1:28">
      <c r="A9" s="38" t="s">
        <v>209</v>
      </c>
      <c r="B9" s="48">
        <v>22.293735441951696</v>
      </c>
      <c r="C9" s="48">
        <v>23.509702900972684</v>
      </c>
      <c r="D9" s="48">
        <v>24.670557038706882</v>
      </c>
      <c r="E9" s="48">
        <v>25.963086275604059</v>
      </c>
      <c r="F9" s="48">
        <v>27.302956304878684</v>
      </c>
      <c r="G9" s="48">
        <v>28.186886847908099</v>
      </c>
      <c r="H9" s="48">
        <v>29.274801385211042</v>
      </c>
      <c r="I9" s="48">
        <v>30.167483229143205</v>
      </c>
      <c r="J9" s="48">
        <v>31.160457243631363</v>
      </c>
      <c r="K9" s="48">
        <v>32.146976053538239</v>
      </c>
      <c r="L9" s="48">
        <v>33.481634415403171</v>
      </c>
      <c r="M9" s="48">
        <v>34.700758735543431</v>
      </c>
      <c r="N9" s="48">
        <v>35.571933631635943</v>
      </c>
      <c r="O9" s="48">
        <v>36.480791757755682</v>
      </c>
      <c r="P9" s="48">
        <v>36.983319274335109</v>
      </c>
      <c r="Q9" s="48">
        <v>37.40027025468234</v>
      </c>
      <c r="R9" s="48">
        <v>37.7638695399163</v>
      </c>
      <c r="S9" s="48">
        <v>38.199254874163074</v>
      </c>
      <c r="T9" s="48">
        <v>38.730936331345816</v>
      </c>
      <c r="U9" s="48">
        <v>39.010712142307334</v>
      </c>
      <c r="V9" s="4">
        <v>39.512973454645014</v>
      </c>
      <c r="W9" s="48">
        <v>39.799999999999997</v>
      </c>
      <c r="X9" s="48">
        <v>41</v>
      </c>
      <c r="Y9" s="48">
        <v>42</v>
      </c>
      <c r="Z9" s="48">
        <v>42.9</v>
      </c>
      <c r="AA9" s="48">
        <v>43.9</v>
      </c>
      <c r="AB9">
        <v>44.34</v>
      </c>
    </row>
    <row r="10" spans="1:28">
      <c r="A10" s="38" t="s">
        <v>153</v>
      </c>
      <c r="B10" s="48">
        <v>5.5325749741468453</v>
      </c>
      <c r="C10" s="48">
        <v>6.0649711901450427</v>
      </c>
      <c r="D10" s="48">
        <v>6.4910508704997083</v>
      </c>
      <c r="E10" s="48">
        <v>7.2269769498957848</v>
      </c>
      <c r="F10" s="48">
        <v>8.2640812557710071</v>
      </c>
      <c r="G10" s="48">
        <v>8.6023206329504518</v>
      </c>
      <c r="H10" s="48">
        <v>9.5456868929634808</v>
      </c>
      <c r="I10" s="48">
        <v>9.8967110590674903</v>
      </c>
      <c r="J10" s="48">
        <v>10.45605919581663</v>
      </c>
      <c r="K10" s="48">
        <v>11.231074569707662</v>
      </c>
      <c r="L10" s="48">
        <v>11.675965458802333</v>
      </c>
      <c r="M10" s="48">
        <v>12.39710932811129</v>
      </c>
      <c r="N10" s="48">
        <v>13.375235344347583</v>
      </c>
      <c r="O10" s="48">
        <v>14.758014568549704</v>
      </c>
      <c r="P10" s="48">
        <v>15.663764479713244</v>
      </c>
      <c r="Q10" s="48">
        <v>16.278882791929021</v>
      </c>
      <c r="R10" s="48">
        <v>17.059725319313383</v>
      </c>
      <c r="S10" s="48">
        <v>18.052410499828081</v>
      </c>
      <c r="T10" s="48">
        <v>19.260694145537808</v>
      </c>
      <c r="U10" s="48">
        <v>20.862307281233932</v>
      </c>
      <c r="V10" s="4">
        <v>23.076207870420827</v>
      </c>
      <c r="W10" s="48">
        <v>24.2</v>
      </c>
      <c r="X10" s="48">
        <v>25.7</v>
      </c>
      <c r="Y10" s="48">
        <v>26.7</v>
      </c>
      <c r="Z10" s="48">
        <v>27.6</v>
      </c>
      <c r="AA10" s="48">
        <v>28.7</v>
      </c>
      <c r="AB10">
        <v>29.86</v>
      </c>
    </row>
    <row r="11" spans="1:28">
      <c r="A11" s="38" t="s">
        <v>155</v>
      </c>
      <c r="B11" s="48">
        <v>7.7229696063776778</v>
      </c>
      <c r="C11" s="48">
        <v>8.1389507654368582</v>
      </c>
      <c r="D11" s="48">
        <v>10.411668266154829</v>
      </c>
      <c r="E11" s="48">
        <v>10.861320955068111</v>
      </c>
      <c r="F11" s="48">
        <v>13.22150962012827</v>
      </c>
      <c r="G11" s="48">
        <v>13.684145256325348</v>
      </c>
      <c r="H11" s="48">
        <v>13.724887229487878</v>
      </c>
      <c r="I11" s="48">
        <v>15.476695725619788</v>
      </c>
      <c r="J11" s="48">
        <v>16.450576235378545</v>
      </c>
      <c r="K11" s="48">
        <v>17.143894893640603</v>
      </c>
      <c r="L11" s="48">
        <v>18.175764856110817</v>
      </c>
      <c r="M11" s="48">
        <v>19.348041363174183</v>
      </c>
      <c r="N11" s="48">
        <v>20.449352522997412</v>
      </c>
      <c r="O11" s="48">
        <v>21.540217352597654</v>
      </c>
      <c r="P11" s="48">
        <v>22.03763233646356</v>
      </c>
      <c r="Q11" s="48">
        <v>24.389109538672955</v>
      </c>
      <c r="R11" s="48">
        <v>25.626729151576761</v>
      </c>
      <c r="S11" s="48">
        <v>26.347572480491209</v>
      </c>
      <c r="T11" s="48">
        <v>27.499253141594686</v>
      </c>
      <c r="U11" s="48">
        <v>28.625003592939041</v>
      </c>
      <c r="V11" s="4">
        <v>28.422373083820819</v>
      </c>
      <c r="W11" s="48">
        <v>29.4</v>
      </c>
      <c r="X11" s="48">
        <v>30.5</v>
      </c>
      <c r="Y11" s="48">
        <v>32.4</v>
      </c>
      <c r="Z11" s="48">
        <v>33.799999999999997</v>
      </c>
      <c r="AA11" s="48">
        <v>35.4</v>
      </c>
      <c r="AB11">
        <v>36.619999999999997</v>
      </c>
    </row>
    <row r="12" spans="1:28">
      <c r="A12" s="38" t="s">
        <v>157</v>
      </c>
      <c r="B12" s="48">
        <v>20.06105538595726</v>
      </c>
      <c r="C12" s="48">
        <v>21.211787410664716</v>
      </c>
      <c r="D12" s="48">
        <v>22.010002188119639</v>
      </c>
      <c r="E12" s="48">
        <v>22.423076116610712</v>
      </c>
      <c r="F12" s="48">
        <v>23.184033418426552</v>
      </c>
      <c r="G12" s="48">
        <v>24.418277350131635</v>
      </c>
      <c r="H12" s="48">
        <v>26.852059458141774</v>
      </c>
      <c r="I12" s="48">
        <v>27.808648304570148</v>
      </c>
      <c r="J12" s="48">
        <v>28.885218794957208</v>
      </c>
      <c r="K12" s="48">
        <v>30.128435375022892</v>
      </c>
      <c r="L12" s="48">
        <v>31.128917587390919</v>
      </c>
      <c r="M12" s="48">
        <v>32.020349199897261</v>
      </c>
      <c r="N12" s="48">
        <v>32.886743209890454</v>
      </c>
      <c r="O12" s="48">
        <v>34.13810265200685</v>
      </c>
      <c r="P12" s="48">
        <v>35.260060417161263</v>
      </c>
      <c r="Q12" s="48">
        <v>36.14487616922095</v>
      </c>
      <c r="R12" s="48">
        <v>36.971447680074284</v>
      </c>
      <c r="S12" s="48">
        <v>38.577057685610399</v>
      </c>
      <c r="T12" s="48">
        <v>39.26744113622054</v>
      </c>
      <c r="U12" s="48">
        <v>40.650752117386702</v>
      </c>
      <c r="V12" s="4">
        <v>41.837822178019373</v>
      </c>
      <c r="W12" s="48">
        <v>41.9</v>
      </c>
      <c r="X12" s="48">
        <v>43.5</v>
      </c>
      <c r="Y12" s="48">
        <v>44.5</v>
      </c>
      <c r="Z12" s="48">
        <v>45.9</v>
      </c>
      <c r="AA12" s="48">
        <v>25.1</v>
      </c>
      <c r="AB12">
        <v>47.61</v>
      </c>
    </row>
    <row r="13" spans="1:28">
      <c r="A13" s="38" t="s">
        <v>164</v>
      </c>
      <c r="B13" s="48">
        <v>36.0695652173913</v>
      </c>
      <c r="C13" s="48">
        <v>37.921805911100769</v>
      </c>
      <c r="D13" s="48">
        <v>36.702011175552244</v>
      </c>
      <c r="E13" s="48">
        <v>37.267351023841975</v>
      </c>
      <c r="F13" s="48">
        <v>37.810760667903523</v>
      </c>
      <c r="G13" s="48">
        <v>38.316668130145359</v>
      </c>
      <c r="H13" s="48">
        <v>38.346380552428656</v>
      </c>
      <c r="I13" s="48">
        <v>38.344797384338122</v>
      </c>
      <c r="J13" s="48">
        <v>39.232752334459533</v>
      </c>
      <c r="K13" s="48">
        <v>40.48285957844184</v>
      </c>
      <c r="L13" s="48">
        <v>41.876704451559966</v>
      </c>
      <c r="M13" s="48">
        <v>43.5560718503096</v>
      </c>
      <c r="N13" s="48">
        <v>44.336983810339362</v>
      </c>
      <c r="O13" s="48">
        <v>44.66856811688438</v>
      </c>
      <c r="P13" s="48">
        <v>44.096721010958085</v>
      </c>
      <c r="Q13" s="48">
        <v>43.999394785754667</v>
      </c>
      <c r="R13" s="48">
        <v>43.500320490031939</v>
      </c>
      <c r="S13" s="48">
        <v>43.226834421822055</v>
      </c>
      <c r="T13" s="48">
        <v>43.049606655825208</v>
      </c>
      <c r="U13" s="48">
        <v>42.696989026796963</v>
      </c>
      <c r="V13" s="4">
        <v>43.003760051437062</v>
      </c>
      <c r="W13" s="48">
        <v>43.7</v>
      </c>
      <c r="X13" s="48">
        <v>44.4</v>
      </c>
      <c r="Y13" s="48">
        <v>44.5</v>
      </c>
      <c r="Z13" s="48">
        <v>45.1</v>
      </c>
      <c r="AA13" s="48">
        <v>45.7</v>
      </c>
      <c r="AB13">
        <v>46.15</v>
      </c>
    </row>
    <row r="14" spans="1:28" s="1" customFormat="1">
      <c r="A14" s="70" t="s">
        <v>197</v>
      </c>
      <c r="B14" s="81">
        <v>31.966224366706875</v>
      </c>
      <c r="C14" s="81">
        <v>33.009633303470821</v>
      </c>
      <c r="D14" s="81">
        <v>33.87043525429376</v>
      </c>
      <c r="E14" s="81">
        <v>34.644525612037214</v>
      </c>
      <c r="F14" s="81">
        <v>35.415368780302828</v>
      </c>
      <c r="G14" s="81">
        <v>36.032638581637663</v>
      </c>
      <c r="H14" s="81">
        <v>36.758234245740873</v>
      </c>
      <c r="I14" s="81">
        <v>37.676868175480266</v>
      </c>
      <c r="J14" s="81">
        <v>38.36433413765667</v>
      </c>
      <c r="K14" s="81">
        <v>39.318058989855487</v>
      </c>
      <c r="L14" s="81">
        <v>40.315520563033836</v>
      </c>
      <c r="M14" s="81">
        <v>41.290509982836269</v>
      </c>
      <c r="N14" s="81">
        <v>41.842706672900491</v>
      </c>
      <c r="O14" s="81">
        <v>42.456878931748747</v>
      </c>
      <c r="P14" s="81">
        <v>43.102844271891932</v>
      </c>
      <c r="Q14" s="81">
        <v>43.727634233850729</v>
      </c>
      <c r="R14" s="81">
        <v>44.050745113640346</v>
      </c>
      <c r="S14" s="81">
        <v>44.4848074716475</v>
      </c>
      <c r="T14" s="81">
        <v>45.108876632240083</v>
      </c>
      <c r="U14" s="81">
        <v>45.471221638109242</v>
      </c>
      <c r="V14" s="81">
        <v>46.112787213510344</v>
      </c>
      <c r="W14" s="81">
        <v>46.5</v>
      </c>
      <c r="X14" s="81">
        <v>47.3</v>
      </c>
      <c r="Y14" s="81">
        <v>48.1</v>
      </c>
      <c r="Z14" s="81">
        <v>48.8</v>
      </c>
      <c r="AA14" s="81">
        <v>49.6</v>
      </c>
      <c r="AB14" s="81">
        <v>49.8</v>
      </c>
    </row>
    <row r="16" spans="1:28">
      <c r="A16" t="s">
        <v>132</v>
      </c>
    </row>
    <row r="17" spans="1:20">
      <c r="A17" s="41" t="s">
        <v>133</v>
      </c>
      <c r="T17" s="4"/>
    </row>
    <row r="18" spans="1:20">
      <c r="A18" s="1"/>
    </row>
    <row r="19" spans="1:20">
      <c r="A19" s="24"/>
    </row>
  </sheetData>
  <pageMargins left="0.70866141732283472" right="0.70866141732283472" top="0.74803149606299213" bottom="0.74803149606299213" header="0.31496062992125984" footer="0.31496062992125984"/>
  <pageSetup paperSize="9" scale="71" orientation="landscape" r:id="rId1"/>
  <headerFooter>
    <oddFooter>&amp;L&amp;Z&amp;F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34"/>
  <sheetViews>
    <sheetView workbookViewId="0">
      <pane xSplit="1" topLeftCell="K1" activePane="topRight" state="frozen"/>
      <selection pane="topRight" activeCell="AB3" sqref="AB3:AB18"/>
    </sheetView>
  </sheetViews>
  <sheetFormatPr defaultColWidth="9.1796875" defaultRowHeight="14.5"/>
  <cols>
    <col min="1" max="1" width="7.453125" style="38" customWidth="1"/>
    <col min="2" max="19" width="6.7265625" style="38" customWidth="1"/>
    <col min="20" max="27" width="9.1796875" style="38"/>
    <col min="28" max="28" width="10.54296875" style="38" bestFit="1" customWidth="1"/>
    <col min="29" max="16384" width="9.1796875" style="38"/>
  </cols>
  <sheetData>
    <row r="1" spans="1:28" ht="18.5">
      <c r="A1" s="40" t="s">
        <v>210</v>
      </c>
    </row>
    <row r="3" spans="1:28" s="42" customFormat="1">
      <c r="A3" s="70"/>
      <c r="B3" s="70">
        <v>1998</v>
      </c>
      <c r="C3" s="70">
        <v>1999</v>
      </c>
      <c r="D3" s="70">
        <v>2000</v>
      </c>
      <c r="E3" s="70">
        <v>2001</v>
      </c>
      <c r="F3" s="70">
        <v>2002</v>
      </c>
      <c r="G3" s="70">
        <v>2003</v>
      </c>
      <c r="H3" s="70">
        <v>2004</v>
      </c>
      <c r="I3" s="70">
        <v>2005</v>
      </c>
      <c r="J3" s="70">
        <v>2006</v>
      </c>
      <c r="K3" s="70">
        <v>2007</v>
      </c>
      <c r="L3" s="70">
        <v>2008</v>
      </c>
      <c r="M3" s="70">
        <v>2009</v>
      </c>
      <c r="N3" s="70">
        <v>2010</v>
      </c>
      <c r="O3" s="70">
        <v>2011</v>
      </c>
      <c r="P3" s="70">
        <v>2012</v>
      </c>
      <c r="Q3" s="70">
        <v>2013</v>
      </c>
      <c r="R3" s="70">
        <v>2014</v>
      </c>
      <c r="S3" s="70">
        <v>2015</v>
      </c>
      <c r="T3" s="70">
        <v>2016</v>
      </c>
      <c r="U3" s="70">
        <v>2017</v>
      </c>
      <c r="V3" s="70">
        <v>2018</v>
      </c>
      <c r="W3" s="70">
        <v>2019</v>
      </c>
      <c r="X3" s="70">
        <v>2020</v>
      </c>
      <c r="Y3" s="70">
        <v>2021</v>
      </c>
      <c r="Z3" s="70">
        <v>2022</v>
      </c>
      <c r="AA3" s="70">
        <v>2023</v>
      </c>
      <c r="AB3" s="70">
        <v>2024</v>
      </c>
    </row>
    <row r="4" spans="1:28">
      <c r="A4" s="38" t="s">
        <v>135</v>
      </c>
      <c r="B4" s="48">
        <v>53.751284686536479</v>
      </c>
      <c r="C4" s="48">
        <v>53.784056508577194</v>
      </c>
      <c r="D4" s="48">
        <v>53.833443489755453</v>
      </c>
      <c r="E4" s="48">
        <v>53.553553553553556</v>
      </c>
      <c r="F4" s="48">
        <v>53.083923154701715</v>
      </c>
      <c r="G4" s="48">
        <v>53.359343648325698</v>
      </c>
      <c r="H4" s="48">
        <v>53.048311486294388</v>
      </c>
      <c r="I4" s="48">
        <v>52.184322887733735</v>
      </c>
      <c r="J4" s="48">
        <v>52.498806025903136</v>
      </c>
      <c r="K4" s="48">
        <v>53.852090939236575</v>
      </c>
      <c r="L4" s="48">
        <v>54.41667001822276</v>
      </c>
      <c r="M4" s="48">
        <v>54.223836275622247</v>
      </c>
      <c r="N4" s="48">
        <v>54.776721733003697</v>
      </c>
      <c r="O4" s="48">
        <v>55.246072136203516</v>
      </c>
      <c r="P4" s="48">
        <v>55.918150978433168</v>
      </c>
      <c r="Q4" s="48">
        <v>57.345448858795031</v>
      </c>
      <c r="R4" s="48">
        <v>57.348205290182818</v>
      </c>
      <c r="S4" s="48">
        <v>57.397241374412204</v>
      </c>
      <c r="T4" s="48">
        <v>57.938240760454164</v>
      </c>
      <c r="U4" s="48">
        <v>57.4</v>
      </c>
      <c r="V4" s="48">
        <v>57.1</v>
      </c>
      <c r="W4" s="48">
        <v>56.74</v>
      </c>
      <c r="X4" s="38">
        <v>57.5</v>
      </c>
      <c r="Y4" s="38">
        <v>57</v>
      </c>
      <c r="Z4" s="38">
        <v>56.3</v>
      </c>
      <c r="AA4" s="38">
        <v>56.5</v>
      </c>
      <c r="AB4" s="48">
        <v>56.420339348982765</v>
      </c>
    </row>
    <row r="5" spans="1:28">
      <c r="A5" s="38" t="s">
        <v>136</v>
      </c>
      <c r="B5" s="48">
        <v>48.529411764705884</v>
      </c>
      <c r="C5" s="48">
        <v>50.575300434671448</v>
      </c>
      <c r="D5" s="48">
        <v>51.154791154791155</v>
      </c>
      <c r="E5" s="48">
        <v>51.549755301794455</v>
      </c>
      <c r="F5" s="48">
        <v>52.499439587536422</v>
      </c>
      <c r="G5" s="48">
        <v>53.019470110991222</v>
      </c>
      <c r="H5" s="48">
        <v>54.140739275447721</v>
      </c>
      <c r="I5" s="48">
        <v>55.248689816439246</v>
      </c>
      <c r="J5" s="48">
        <v>55.759923469419114</v>
      </c>
      <c r="K5" s="48">
        <v>56.100476824237454</v>
      </c>
      <c r="L5" s="48">
        <v>56.174177346336627</v>
      </c>
      <c r="M5" s="48">
        <v>55.854150643199759</v>
      </c>
      <c r="N5" s="48">
        <v>56.36300919202786</v>
      </c>
      <c r="O5" s="48">
        <v>55.770193709949837</v>
      </c>
      <c r="P5" s="48">
        <v>55.927271705521456</v>
      </c>
      <c r="Q5" s="48">
        <v>55.248812341745435</v>
      </c>
      <c r="R5" s="48">
        <v>55.652441680436738</v>
      </c>
      <c r="S5" s="48">
        <v>56.42112864409394</v>
      </c>
      <c r="T5" s="48">
        <v>57.422718030575147</v>
      </c>
      <c r="U5" s="48">
        <v>57</v>
      </c>
      <c r="V5" s="48">
        <v>55.6</v>
      </c>
      <c r="W5" s="48">
        <v>55.89</v>
      </c>
      <c r="X5" s="38">
        <v>56.9</v>
      </c>
      <c r="Y5" s="38">
        <v>57.2</v>
      </c>
      <c r="Z5" s="38">
        <v>57.2</v>
      </c>
      <c r="AA5" s="38">
        <v>57.2</v>
      </c>
      <c r="AB5" s="48">
        <v>58.313185123050992</v>
      </c>
    </row>
    <row r="6" spans="1:28">
      <c r="A6" s="38" t="s">
        <v>137</v>
      </c>
      <c r="B6" s="48">
        <v>51.346965271015897</v>
      </c>
      <c r="C6" s="48">
        <v>51.479848866498742</v>
      </c>
      <c r="D6" s="48">
        <v>52.569169960474305</v>
      </c>
      <c r="E6" s="48">
        <v>52.765321375186844</v>
      </c>
      <c r="F6" s="48">
        <v>52.362782506604056</v>
      </c>
      <c r="G6" s="48">
        <v>52.88451502471829</v>
      </c>
      <c r="H6" s="48">
        <v>52.054780126462632</v>
      </c>
      <c r="I6" s="48">
        <v>52.430501008042953</v>
      </c>
      <c r="J6" s="48">
        <v>52.215091475396846</v>
      </c>
      <c r="K6" s="48">
        <v>52.002514044635674</v>
      </c>
      <c r="L6" s="48">
        <v>52.454423874447897</v>
      </c>
      <c r="M6" s="48">
        <v>52.696758329992221</v>
      </c>
      <c r="N6" s="48">
        <v>53.378879928429299</v>
      </c>
      <c r="O6" s="48">
        <v>55.662707547771795</v>
      </c>
      <c r="P6" s="48">
        <v>56.659770017092455</v>
      </c>
      <c r="Q6" s="48">
        <v>56.865995718242111</v>
      </c>
      <c r="R6" s="48">
        <v>57.266966579280243</v>
      </c>
      <c r="S6" s="48">
        <v>57.487804280268982</v>
      </c>
      <c r="T6" s="48">
        <v>56.986394317380153</v>
      </c>
      <c r="U6" s="48">
        <v>55.6</v>
      </c>
      <c r="V6" s="48">
        <v>55</v>
      </c>
      <c r="W6" s="48">
        <v>54.95</v>
      </c>
      <c r="X6" s="38">
        <v>56.2</v>
      </c>
      <c r="Y6" s="38">
        <v>56</v>
      </c>
      <c r="Z6" s="38">
        <v>55.4</v>
      </c>
      <c r="AA6" s="38">
        <v>55.8</v>
      </c>
      <c r="AB6" s="48">
        <v>56.464889323176074</v>
      </c>
    </row>
    <row r="7" spans="1:28">
      <c r="A7" s="38" t="s">
        <v>138</v>
      </c>
      <c r="B7" s="48">
        <v>50.589970501474923</v>
      </c>
      <c r="C7" s="48">
        <v>51.403249630723778</v>
      </c>
      <c r="D7" s="48">
        <v>52.011922503725785</v>
      </c>
      <c r="E7" s="48">
        <v>52.139231327048584</v>
      </c>
      <c r="F7" s="48">
        <v>51.919050942079558</v>
      </c>
      <c r="G7" s="48">
        <v>54.081761363432967</v>
      </c>
      <c r="H7" s="48">
        <v>54.242129961083982</v>
      </c>
      <c r="I7" s="48">
        <v>52.52943694363649</v>
      </c>
      <c r="J7" s="48">
        <v>54.557876517949211</v>
      </c>
      <c r="K7" s="48">
        <v>55.381769488811329</v>
      </c>
      <c r="L7" s="48">
        <v>56.292963295263696</v>
      </c>
      <c r="M7" s="48">
        <v>55.548785537664294</v>
      </c>
      <c r="N7" s="48">
        <v>56.514105650838687</v>
      </c>
      <c r="O7" s="48">
        <v>56.662085591015185</v>
      </c>
      <c r="P7" s="48">
        <v>56.954866775421451</v>
      </c>
      <c r="Q7" s="48">
        <v>56.809181324785662</v>
      </c>
      <c r="R7" s="48">
        <v>57.316783209225463</v>
      </c>
      <c r="S7" s="48">
        <v>58.109739518190317</v>
      </c>
      <c r="T7" s="48">
        <v>57.920235044070779</v>
      </c>
      <c r="U7" s="48">
        <v>57.7</v>
      </c>
      <c r="V7" s="48">
        <v>58</v>
      </c>
      <c r="W7" s="48">
        <v>57.41</v>
      </c>
      <c r="X7" s="38">
        <v>56.3</v>
      </c>
      <c r="Y7" s="38">
        <v>54.6</v>
      </c>
      <c r="Z7" s="38">
        <v>52.4</v>
      </c>
      <c r="AA7" s="38">
        <v>51.2</v>
      </c>
      <c r="AB7" s="48">
        <v>51.793916896582047</v>
      </c>
    </row>
    <row r="8" spans="1:28">
      <c r="A8" s="38" t="s">
        <v>139</v>
      </c>
      <c r="B8" s="48">
        <v>41.31082423038729</v>
      </c>
      <c r="C8" s="48">
        <v>40.977068793619139</v>
      </c>
      <c r="D8" s="48">
        <v>43.831168831168831</v>
      </c>
      <c r="E8" s="48">
        <v>43.919442292796283</v>
      </c>
      <c r="F8" s="48">
        <v>43.26561324303988</v>
      </c>
      <c r="G8" s="48">
        <v>43.996543243480836</v>
      </c>
      <c r="H8" s="48">
        <v>44.056309350872866</v>
      </c>
      <c r="I8" s="48">
        <v>44.921710685934372</v>
      </c>
      <c r="J8" s="48">
        <v>46.378658054072567</v>
      </c>
      <c r="K8" s="48">
        <v>48.176357565493348</v>
      </c>
      <c r="L8" s="48">
        <v>48.321840520863311</v>
      </c>
      <c r="M8" s="48">
        <v>50.590564230321156</v>
      </c>
      <c r="N8" s="48">
        <v>51.784552809669194</v>
      </c>
      <c r="O8" s="48">
        <v>51.846615748125934</v>
      </c>
      <c r="P8" s="48">
        <v>51.932011524188461</v>
      </c>
      <c r="Q8" s="48">
        <v>50.994861355556168</v>
      </c>
      <c r="R8" s="48">
        <v>50.070281518929505</v>
      </c>
      <c r="S8" s="48">
        <v>51.095216113174487</v>
      </c>
      <c r="T8" s="48">
        <v>50.434351457872765</v>
      </c>
      <c r="U8" s="48">
        <v>50.6</v>
      </c>
      <c r="V8" s="48">
        <v>50.2</v>
      </c>
      <c r="W8" s="48">
        <v>49.93</v>
      </c>
      <c r="X8" s="38">
        <v>50</v>
      </c>
      <c r="Y8" s="38">
        <v>50</v>
      </c>
      <c r="Z8" s="38">
        <v>49</v>
      </c>
      <c r="AA8" s="38">
        <v>49.4</v>
      </c>
      <c r="AB8" s="48">
        <v>49.443583565859313</v>
      </c>
    </row>
    <row r="9" spans="1:28">
      <c r="A9" s="38" t="s">
        <v>140</v>
      </c>
      <c r="B9" s="48">
        <v>48.819959541469991</v>
      </c>
      <c r="C9" s="48">
        <v>49.2156862745098</v>
      </c>
      <c r="D9" s="48">
        <v>48.299968223705115</v>
      </c>
      <c r="E9" s="48">
        <v>51.237263464337701</v>
      </c>
      <c r="F9" s="48">
        <v>53.132628152969893</v>
      </c>
      <c r="G9" s="48">
        <v>53.499245874027501</v>
      </c>
      <c r="H9" s="48">
        <v>54.233247949057109</v>
      </c>
      <c r="I9" s="48">
        <v>56.254931022163412</v>
      </c>
      <c r="J9" s="48">
        <v>56.271346488183042</v>
      </c>
      <c r="K9" s="48">
        <v>57.54328270530965</v>
      </c>
      <c r="L9" s="48">
        <v>57.582735847846934</v>
      </c>
      <c r="M9" s="48">
        <v>57.205845503219876</v>
      </c>
      <c r="N9" s="48">
        <v>58.016611694036371</v>
      </c>
      <c r="O9" s="48">
        <v>58.52414557071225</v>
      </c>
      <c r="P9" s="48">
        <v>58.895239719116702</v>
      </c>
      <c r="Q9" s="48">
        <v>59.051140340231456</v>
      </c>
      <c r="R9" s="48">
        <v>59.873644674352413</v>
      </c>
      <c r="S9" s="48">
        <v>60.432077447356832</v>
      </c>
      <c r="T9" s="48">
        <v>60.724535643697955</v>
      </c>
      <c r="U9" s="48">
        <v>60.9</v>
      </c>
      <c r="V9" s="48">
        <v>61</v>
      </c>
      <c r="W9" s="48">
        <v>60.65</v>
      </c>
      <c r="X9" s="38">
        <v>60.6</v>
      </c>
      <c r="Y9" s="38">
        <v>61.5</v>
      </c>
      <c r="Z9" s="38">
        <v>61.1</v>
      </c>
      <c r="AA9" s="38">
        <v>61.3</v>
      </c>
      <c r="AB9" s="48">
        <v>61.332582926975086</v>
      </c>
    </row>
    <row r="10" spans="1:28">
      <c r="A10" s="38" t="s">
        <v>141</v>
      </c>
      <c r="B10" s="48">
        <v>50.388265746333047</v>
      </c>
      <c r="C10" s="48">
        <v>50.554414784394254</v>
      </c>
      <c r="D10" s="48">
        <v>52.084144916244647</v>
      </c>
      <c r="E10" s="48">
        <v>52.808169219547771</v>
      </c>
      <c r="F10" s="48">
        <v>53.530434782608694</v>
      </c>
      <c r="G10" s="48">
        <v>53.92225247775567</v>
      </c>
      <c r="H10" s="48">
        <v>54.29566446712095</v>
      </c>
      <c r="I10" s="48">
        <v>54.890952812413964</v>
      </c>
      <c r="J10" s="48">
        <v>55.935829153866337</v>
      </c>
      <c r="K10" s="48">
        <v>55.33234438399284</v>
      </c>
      <c r="L10" s="48">
        <v>55.760674249283916</v>
      </c>
      <c r="M10" s="48">
        <v>55.998762383993054</v>
      </c>
      <c r="N10" s="48">
        <v>56.494633450092138</v>
      </c>
      <c r="O10" s="48">
        <v>57.535503603087534</v>
      </c>
      <c r="P10" s="48">
        <v>59.260837563574007</v>
      </c>
      <c r="Q10" s="48">
        <v>60.368637292073103</v>
      </c>
      <c r="R10" s="48">
        <v>61.096516243294161</v>
      </c>
      <c r="S10" s="48">
        <v>60.025895317748045</v>
      </c>
      <c r="T10" s="48">
        <v>59.813570652409098</v>
      </c>
      <c r="U10" s="48">
        <v>59.2</v>
      </c>
      <c r="V10" s="48">
        <v>59.7</v>
      </c>
      <c r="W10" s="48">
        <v>59.04</v>
      </c>
      <c r="X10" s="38">
        <v>59.7</v>
      </c>
      <c r="Y10" s="38">
        <v>59.6</v>
      </c>
      <c r="Z10" s="38">
        <v>59</v>
      </c>
      <c r="AA10" s="38">
        <v>59.5</v>
      </c>
      <c r="AB10" s="48">
        <v>60.029161581880111</v>
      </c>
    </row>
    <row r="11" spans="1:28">
      <c r="A11" s="38" t="s">
        <v>142</v>
      </c>
      <c r="B11" s="48">
        <v>48.780487804878049</v>
      </c>
      <c r="C11" s="48">
        <v>48.909299655568311</v>
      </c>
      <c r="D11" s="48">
        <v>48.970747562296857</v>
      </c>
      <c r="E11" s="48">
        <v>49.913941480206539</v>
      </c>
      <c r="F11" s="48">
        <v>50.883507853403145</v>
      </c>
      <c r="G11" s="48">
        <v>50.990304460209671</v>
      </c>
      <c r="H11" s="48">
        <v>50.083760949224555</v>
      </c>
      <c r="I11" s="48">
        <v>50.651485935990806</v>
      </c>
      <c r="J11" s="48">
        <v>50.977138247688799</v>
      </c>
      <c r="K11" s="48">
        <v>50.977709078336289</v>
      </c>
      <c r="L11" s="48">
        <v>51.214918527441377</v>
      </c>
      <c r="M11" s="48">
        <v>51.246680464567675</v>
      </c>
      <c r="N11" s="48">
        <v>51.395651355025421</v>
      </c>
      <c r="O11" s="48">
        <v>52.688585785510824</v>
      </c>
      <c r="P11" s="48">
        <v>54.942673391677531</v>
      </c>
      <c r="Q11" s="48">
        <v>55.557672245548027</v>
      </c>
      <c r="R11" s="48">
        <v>55.654240815452582</v>
      </c>
      <c r="S11" s="48">
        <v>54.56177292978618</v>
      </c>
      <c r="T11" s="48">
        <v>53.661339741948431</v>
      </c>
      <c r="U11" s="48">
        <v>53.1</v>
      </c>
      <c r="V11" s="48">
        <v>52.2</v>
      </c>
      <c r="W11" s="48">
        <v>52.5</v>
      </c>
      <c r="X11" s="38">
        <v>54.1</v>
      </c>
      <c r="Y11" s="38">
        <v>55.1</v>
      </c>
      <c r="Z11" s="38">
        <v>55.2</v>
      </c>
      <c r="AA11" s="38">
        <v>54.9</v>
      </c>
      <c r="AB11" s="48">
        <v>55.242886038888294</v>
      </c>
    </row>
    <row r="12" spans="1:28">
      <c r="A12" s="41" t="s">
        <v>143</v>
      </c>
      <c r="B12" s="48">
        <v>53.956834532374096</v>
      </c>
      <c r="C12" s="48">
        <v>53.127833182230276</v>
      </c>
      <c r="D12" s="48">
        <v>53.245614035087719</v>
      </c>
      <c r="E12" s="48">
        <v>52.951541850220266</v>
      </c>
      <c r="F12" s="48">
        <v>53.589315525876458</v>
      </c>
      <c r="G12" s="48">
        <v>54.633935177502615</v>
      </c>
      <c r="H12" s="48">
        <v>55.067201486860725</v>
      </c>
      <c r="I12" s="48">
        <v>54.921203600094273</v>
      </c>
      <c r="J12" s="48">
        <v>56.740700914427777</v>
      </c>
      <c r="K12" s="48">
        <v>57.397045879122885</v>
      </c>
      <c r="L12" s="48">
        <v>58.274512782357057</v>
      </c>
      <c r="M12" s="48">
        <v>57.844688140384839</v>
      </c>
      <c r="N12" s="48">
        <v>57.658083536878756</v>
      </c>
      <c r="O12" s="48">
        <v>58.752918527077725</v>
      </c>
      <c r="P12" s="48">
        <v>57.883771925032669</v>
      </c>
      <c r="Q12" s="48">
        <v>57.871196045734706</v>
      </c>
      <c r="R12" s="48">
        <v>57.193419495285227</v>
      </c>
      <c r="S12" s="48">
        <v>57.672999125458745</v>
      </c>
      <c r="T12" s="48">
        <v>58.139621832997591</v>
      </c>
      <c r="U12" s="48">
        <v>58.7</v>
      </c>
      <c r="V12" s="48">
        <v>59.9</v>
      </c>
      <c r="W12" s="48">
        <v>58.9</v>
      </c>
      <c r="X12" s="38">
        <v>58.4</v>
      </c>
      <c r="Y12" s="38">
        <v>57.4</v>
      </c>
      <c r="Z12" s="38">
        <v>56.9</v>
      </c>
      <c r="AA12" s="38">
        <v>57.4</v>
      </c>
      <c r="AB12" s="48">
        <v>57.831196871492608</v>
      </c>
    </row>
    <row r="13" spans="1:28">
      <c r="A13" s="38" t="s">
        <v>144</v>
      </c>
      <c r="B13" s="48">
        <v>45.438673068529027</v>
      </c>
      <c r="C13" s="48">
        <v>46.817508987100865</v>
      </c>
      <c r="D13" s="48">
        <v>48.604529587345503</v>
      </c>
      <c r="E13" s="48">
        <v>46.501485367549463</v>
      </c>
      <c r="F13" s="48">
        <v>47.709184770918476</v>
      </c>
      <c r="G13" s="48">
        <v>48.441847411423524</v>
      </c>
      <c r="H13" s="48">
        <v>51.24713923541124</v>
      </c>
      <c r="I13" s="48">
        <v>56.614118701033675</v>
      </c>
      <c r="J13" s="48">
        <v>57.898508574473141</v>
      </c>
      <c r="K13" s="48">
        <v>58.29660693669031</v>
      </c>
      <c r="L13" s="48">
        <v>58.557066253835814</v>
      </c>
      <c r="M13" s="48">
        <v>58.50606109338834</v>
      </c>
      <c r="N13" s="48">
        <v>57.78331780105637</v>
      </c>
      <c r="O13" s="48">
        <v>57.923288638771474</v>
      </c>
      <c r="P13" s="48">
        <v>57.31679152587418</v>
      </c>
      <c r="Q13" s="48">
        <v>58.251472596346275</v>
      </c>
      <c r="R13" s="48">
        <v>58.423348078242235</v>
      </c>
      <c r="S13" s="48">
        <v>57.630289234623575</v>
      </c>
      <c r="T13" s="48">
        <v>58.903237355790452</v>
      </c>
      <c r="U13" s="48">
        <v>59.6</v>
      </c>
      <c r="V13" s="48">
        <v>60.1</v>
      </c>
      <c r="W13" s="48">
        <v>60.4</v>
      </c>
      <c r="X13" s="38">
        <v>61.4</v>
      </c>
      <c r="Y13" s="38">
        <v>61.6</v>
      </c>
      <c r="Z13" s="38">
        <v>62.1</v>
      </c>
      <c r="AA13" s="38">
        <v>61.9</v>
      </c>
      <c r="AB13" s="121">
        <v>62.353368016980568</v>
      </c>
    </row>
    <row r="14" spans="1:28">
      <c r="A14" s="38" t="s">
        <v>145</v>
      </c>
      <c r="B14" s="48">
        <v>54.218952834270887</v>
      </c>
      <c r="C14" s="48">
        <v>55.582395087001025</v>
      </c>
      <c r="D14" s="48">
        <v>57.631578947368446</v>
      </c>
      <c r="E14" s="48">
        <v>59.341988549310543</v>
      </c>
      <c r="F14" s="48">
        <v>61.049284578696337</v>
      </c>
      <c r="G14" s="48">
        <v>62.512141108823101</v>
      </c>
      <c r="H14" s="48">
        <v>60.842057693756026</v>
      </c>
      <c r="I14" s="48">
        <v>61.965627089314438</v>
      </c>
      <c r="J14" s="48">
        <v>61.098507407167688</v>
      </c>
      <c r="K14" s="48">
        <v>61.407060619428819</v>
      </c>
      <c r="L14" s="48">
        <v>61.876935575428817</v>
      </c>
      <c r="M14" s="48">
        <v>62.416627773770649</v>
      </c>
      <c r="N14" s="48">
        <v>63.775408090425358</v>
      </c>
      <c r="O14" s="48">
        <v>64.450070170217771</v>
      </c>
      <c r="P14" s="48">
        <v>64.042801431799234</v>
      </c>
      <c r="Q14" s="48">
        <v>64.723218255787231</v>
      </c>
      <c r="R14" s="48">
        <v>65.097820222937642</v>
      </c>
      <c r="S14" s="48">
        <v>65.204054349165077</v>
      </c>
      <c r="T14" s="48">
        <v>66.052191379702279</v>
      </c>
      <c r="U14" s="48">
        <v>65.599999999999994</v>
      </c>
      <c r="V14" s="48">
        <v>64.8</v>
      </c>
      <c r="W14" s="48">
        <v>64.28</v>
      </c>
      <c r="X14" s="38">
        <v>64.5</v>
      </c>
      <c r="Y14" s="38">
        <v>65.599999999999994</v>
      </c>
      <c r="Z14" s="38">
        <v>65</v>
      </c>
      <c r="AA14" s="38">
        <v>64.599999999999994</v>
      </c>
      <c r="AB14" s="48">
        <v>64.300215623623643</v>
      </c>
    </row>
    <row r="15" spans="1:28">
      <c r="A15" s="38" t="s">
        <v>146</v>
      </c>
      <c r="B15" s="48">
        <v>48.709964412811388</v>
      </c>
      <c r="C15" s="48">
        <v>50.704225352112672</v>
      </c>
      <c r="D15" s="48">
        <v>50.794979079497907</v>
      </c>
      <c r="E15" s="48">
        <v>51.647909967845663</v>
      </c>
      <c r="F15" s="48">
        <v>55.133079847908753</v>
      </c>
      <c r="G15" s="48">
        <v>56.985871271585488</v>
      </c>
      <c r="H15" s="48">
        <v>56.341496544985269</v>
      </c>
      <c r="I15" s="48">
        <v>59.137484733105673</v>
      </c>
      <c r="J15" s="48">
        <v>58.837979576720386</v>
      </c>
      <c r="K15" s="48">
        <v>59.120836356031482</v>
      </c>
      <c r="L15" s="48">
        <v>59.224336328141014</v>
      </c>
      <c r="M15" s="48">
        <v>59.419575128090209</v>
      </c>
      <c r="N15" s="48">
        <v>58.092179141121292</v>
      </c>
      <c r="O15" s="48">
        <v>59.557044677148788</v>
      </c>
      <c r="P15" s="48">
        <v>59.793004107908118</v>
      </c>
      <c r="Q15" s="48">
        <v>58.513526580828447</v>
      </c>
      <c r="R15" s="48">
        <v>58.609038866897222</v>
      </c>
      <c r="S15" s="48">
        <v>58.668755740450528</v>
      </c>
      <c r="T15" s="48">
        <v>58.315226346910634</v>
      </c>
      <c r="U15" s="48">
        <v>58.6</v>
      </c>
      <c r="V15" s="48">
        <v>59.2</v>
      </c>
      <c r="W15" s="48">
        <v>59.01</v>
      </c>
      <c r="X15" s="38">
        <v>59.2</v>
      </c>
      <c r="Y15" s="38">
        <v>58.9</v>
      </c>
      <c r="Z15" s="38">
        <v>58.3</v>
      </c>
      <c r="AA15" s="38">
        <v>58.9</v>
      </c>
      <c r="AB15" s="48">
        <v>61.268132255968681</v>
      </c>
    </row>
    <row r="16" spans="1:28">
      <c r="A16" s="38" t="s">
        <v>147</v>
      </c>
      <c r="B16" s="48">
        <v>46.090712742980564</v>
      </c>
      <c r="C16" s="48">
        <v>47.862475861639354</v>
      </c>
      <c r="D16" s="48">
        <v>49.239809427702646</v>
      </c>
      <c r="E16" s="48">
        <v>49.794644919103234</v>
      </c>
      <c r="F16" s="48">
        <v>51.024765157984632</v>
      </c>
      <c r="G16" s="48">
        <v>52.194181065302267</v>
      </c>
      <c r="H16" s="48">
        <v>53.265518700885373</v>
      </c>
      <c r="I16" s="48">
        <v>52.685928497228197</v>
      </c>
      <c r="J16" s="48">
        <v>54.08343596450991</v>
      </c>
      <c r="K16" s="48">
        <v>55.045967211281436</v>
      </c>
      <c r="L16" s="48">
        <v>56.40184214774149</v>
      </c>
      <c r="M16" s="48">
        <v>57.545528422715662</v>
      </c>
      <c r="N16" s="48">
        <v>56.992652092207699</v>
      </c>
      <c r="O16" s="48">
        <v>59.09941395170766</v>
      </c>
      <c r="P16" s="48">
        <v>60.551364610941697</v>
      </c>
      <c r="Q16" s="48">
        <v>59.913911101134154</v>
      </c>
      <c r="R16" s="48">
        <v>59.931643650664626</v>
      </c>
      <c r="S16" s="48">
        <v>60.730179797921444</v>
      </c>
      <c r="T16" s="48">
        <v>60.452389070265113</v>
      </c>
      <c r="U16" s="48">
        <v>61.1</v>
      </c>
      <c r="V16" s="48">
        <v>61.1</v>
      </c>
      <c r="W16" s="48">
        <v>62.42</v>
      </c>
      <c r="X16" s="38">
        <v>63.8</v>
      </c>
      <c r="Y16" s="38">
        <v>63.9</v>
      </c>
      <c r="Z16" s="38">
        <v>65.7</v>
      </c>
      <c r="AA16" s="38">
        <v>66.099999999999994</v>
      </c>
      <c r="AB16" s="48">
        <v>67.478819192974754</v>
      </c>
    </row>
    <row r="17" spans="1:28">
      <c r="A17" s="38" t="s">
        <v>148</v>
      </c>
      <c r="B17" s="48">
        <v>43.321299638989167</v>
      </c>
      <c r="C17" s="48">
        <v>45.748299319727892</v>
      </c>
      <c r="D17" s="48">
        <v>42.783505154639172</v>
      </c>
      <c r="E17" s="48">
        <v>43.89438943894389</v>
      </c>
      <c r="F17" s="48">
        <v>43.9873417721519</v>
      </c>
      <c r="G17" s="48">
        <v>44.410087294505388</v>
      </c>
      <c r="H17" s="48">
        <v>44.63957049471184</v>
      </c>
      <c r="I17" s="48">
        <v>43.623874956760602</v>
      </c>
      <c r="J17" s="48">
        <v>44.108813086687327</v>
      </c>
      <c r="K17" s="48">
        <v>44.621440450445782</v>
      </c>
      <c r="L17" s="48">
        <v>46.849044908459348</v>
      </c>
      <c r="M17" s="48">
        <v>46.109936274856139</v>
      </c>
      <c r="N17" s="48">
        <v>46.503379526206281</v>
      </c>
      <c r="O17" s="48">
        <v>48.825607585133042</v>
      </c>
      <c r="P17" s="48">
        <v>49.045324716156827</v>
      </c>
      <c r="Q17" s="48">
        <v>50.323803211457388</v>
      </c>
      <c r="R17" s="48">
        <v>49.817780844173029</v>
      </c>
      <c r="S17" s="48">
        <v>51.011724672113722</v>
      </c>
      <c r="T17" s="48">
        <v>50.229295201427384</v>
      </c>
      <c r="U17" s="48">
        <v>51.7</v>
      </c>
      <c r="V17" s="48">
        <v>53.4</v>
      </c>
      <c r="W17" s="48">
        <v>53.96</v>
      </c>
      <c r="X17" s="38">
        <v>50.8</v>
      </c>
      <c r="Y17" s="38">
        <v>52.8</v>
      </c>
      <c r="Z17" s="38">
        <v>53.1</v>
      </c>
      <c r="AA17" s="38">
        <v>54.5</v>
      </c>
      <c r="AB17" s="48">
        <v>55.506815868055426</v>
      </c>
    </row>
    <row r="18" spans="1:28" s="42" customFormat="1">
      <c r="A18" s="70" t="s">
        <v>130</v>
      </c>
      <c r="B18" s="81">
        <v>49.197828709288302</v>
      </c>
      <c r="C18" s="81">
        <v>50.103920305986584</v>
      </c>
      <c r="D18" s="81">
        <v>50.833702139704705</v>
      </c>
      <c r="E18" s="81">
        <v>51.198692219756111</v>
      </c>
      <c r="F18" s="81">
        <v>52.133048024052655</v>
      </c>
      <c r="G18" s="81">
        <v>52.903681162647352</v>
      </c>
      <c r="H18" s="81">
        <v>53.275361846479917</v>
      </c>
      <c r="I18" s="81">
        <v>54.42889188921913</v>
      </c>
      <c r="J18" s="81">
        <v>54.992199206366053</v>
      </c>
      <c r="K18" s="81">
        <v>55.502085545099447</v>
      </c>
      <c r="L18" s="81">
        <v>55.929972222391001</v>
      </c>
      <c r="M18" s="81">
        <v>56.049781405355702</v>
      </c>
      <c r="N18" s="81">
        <v>56.33991428424703</v>
      </c>
      <c r="O18" s="81">
        <v>57.125378961744978</v>
      </c>
      <c r="P18" s="81">
        <v>57.631657624472531</v>
      </c>
      <c r="Q18" s="81">
        <v>57.839725216682282</v>
      </c>
      <c r="R18" s="81">
        <v>58.08003480865478</v>
      </c>
      <c r="S18" s="81">
        <v>58.126806101907022</v>
      </c>
      <c r="T18" s="81">
        <v>58.303861638053291</v>
      </c>
      <c r="U18" s="81">
        <v>58.2</v>
      </c>
      <c r="V18" s="81">
        <v>58</v>
      </c>
      <c r="W18" s="81">
        <v>57.93</v>
      </c>
      <c r="X18" s="81">
        <v>58.6</v>
      </c>
      <c r="Y18" s="81">
        <v>58.7</v>
      </c>
      <c r="Z18" s="81">
        <v>58.4</v>
      </c>
      <c r="AA18" s="81">
        <v>58.5</v>
      </c>
      <c r="AB18" s="81">
        <v>59.1</v>
      </c>
    </row>
    <row r="19" spans="1:28">
      <c r="U19" s="97"/>
      <c r="V19" s="97"/>
      <c r="W19" s="97"/>
    </row>
    <row r="20" spans="1:28" s="42" customFormat="1">
      <c r="A20" s="38" t="s">
        <v>132</v>
      </c>
      <c r="U20" s="38"/>
      <c r="W20" s="38"/>
    </row>
    <row r="21" spans="1:28">
      <c r="A21" s="41" t="s">
        <v>133</v>
      </c>
      <c r="B21" s="46"/>
      <c r="C21" s="46"/>
    </row>
    <row r="22" spans="1:28">
      <c r="B22" s="46"/>
      <c r="C22" s="46"/>
    </row>
    <row r="24" spans="1:28">
      <c r="B24" s="43"/>
      <c r="C24" s="43"/>
    </row>
    <row r="25" spans="1:28">
      <c r="B25" s="43"/>
      <c r="C25" s="43"/>
    </row>
    <row r="26" spans="1:28">
      <c r="B26" s="43"/>
      <c r="C26" s="43"/>
    </row>
    <row r="27" spans="1:28">
      <c r="B27" s="43"/>
      <c r="C27" s="43"/>
    </row>
    <row r="28" spans="1:28">
      <c r="B28" s="43"/>
      <c r="C28" s="43"/>
    </row>
    <row r="29" spans="1:28">
      <c r="B29" s="43"/>
      <c r="C29" s="43"/>
    </row>
    <row r="30" spans="1:28">
      <c r="B30" s="43"/>
      <c r="C30" s="43"/>
    </row>
    <row r="31" spans="1:28">
      <c r="B31" s="43"/>
      <c r="C31" s="43"/>
    </row>
    <row r="32" spans="1:28">
      <c r="B32" s="43"/>
      <c r="C32" s="43"/>
    </row>
    <row r="33" spans="2:23">
      <c r="B33" s="43"/>
      <c r="C33" s="43"/>
    </row>
    <row r="34" spans="2:23" s="42" customFormat="1">
      <c r="B34" s="44"/>
      <c r="C34" s="44"/>
      <c r="U34" s="38"/>
      <c r="W34" s="38"/>
    </row>
  </sheetData>
  <pageMargins left="0.70866141732283472" right="0.70866141732283472" top="0.74803149606299213" bottom="0.74803149606299213" header="0.31496062992125984" footer="0.31496062992125984"/>
  <pageSetup paperSize="9" scale="74" orientation="landscape" r:id="rId1"/>
  <headerFooter>
    <oddFooter>&amp;L&amp;Z&amp;F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28"/>
  <sheetViews>
    <sheetView workbookViewId="0">
      <pane xSplit="1" topLeftCell="T1" activePane="topRight" state="frozen"/>
      <selection pane="topRight" activeCell="AJ3" sqref="AJ3:AJ12"/>
    </sheetView>
  </sheetViews>
  <sheetFormatPr defaultRowHeight="14.5"/>
  <cols>
    <col min="1" max="1" width="16.54296875" customWidth="1"/>
    <col min="2" max="27" width="6.7265625" customWidth="1"/>
  </cols>
  <sheetData>
    <row r="1" spans="1:36" ht="18.5">
      <c r="A1" s="5" t="s">
        <v>211</v>
      </c>
    </row>
    <row r="3" spans="1:36" s="1" customFormat="1">
      <c r="A3" s="93"/>
      <c r="B3" s="93">
        <v>1990</v>
      </c>
      <c r="C3" s="93">
        <v>1991</v>
      </c>
      <c r="D3" s="93">
        <v>1992</v>
      </c>
      <c r="E3" s="93">
        <v>1993</v>
      </c>
      <c r="F3" s="93">
        <v>1994</v>
      </c>
      <c r="G3" s="93">
        <v>1995</v>
      </c>
      <c r="H3" s="93">
        <v>1996</v>
      </c>
      <c r="I3" s="93">
        <v>1997</v>
      </c>
      <c r="J3" s="93">
        <v>1998</v>
      </c>
      <c r="K3" s="93">
        <v>1999</v>
      </c>
      <c r="L3" s="93">
        <v>2000</v>
      </c>
      <c r="M3" s="93">
        <v>2001</v>
      </c>
      <c r="N3" s="93">
        <v>2002</v>
      </c>
      <c r="O3" s="93">
        <v>2003</v>
      </c>
      <c r="P3" s="93">
        <v>2004</v>
      </c>
      <c r="Q3" s="93">
        <v>2005</v>
      </c>
      <c r="R3" s="93">
        <v>2006</v>
      </c>
      <c r="S3" s="93">
        <v>2007</v>
      </c>
      <c r="T3" s="93">
        <v>2008</v>
      </c>
      <c r="U3" s="93">
        <v>2009</v>
      </c>
      <c r="V3" s="93">
        <v>2010</v>
      </c>
      <c r="W3" s="93">
        <v>2011</v>
      </c>
      <c r="X3" s="93">
        <v>2012</v>
      </c>
      <c r="Y3" s="93">
        <v>2013</v>
      </c>
      <c r="Z3" s="93">
        <v>2014</v>
      </c>
      <c r="AA3" s="93">
        <v>2015</v>
      </c>
      <c r="AB3" s="93">
        <v>2016</v>
      </c>
      <c r="AC3" s="93">
        <v>2017</v>
      </c>
      <c r="AD3" s="93">
        <v>2018</v>
      </c>
      <c r="AE3" s="93">
        <v>2019</v>
      </c>
      <c r="AF3" s="93">
        <v>2020</v>
      </c>
      <c r="AG3" s="93">
        <v>2021</v>
      </c>
      <c r="AH3" s="93">
        <v>2022</v>
      </c>
      <c r="AI3" s="93">
        <v>2023</v>
      </c>
      <c r="AJ3" s="93">
        <v>2024</v>
      </c>
    </row>
    <row r="4" spans="1:36">
      <c r="A4" t="s">
        <v>166</v>
      </c>
      <c r="B4" s="4">
        <v>53.722854188210967</v>
      </c>
      <c r="C4" s="4">
        <v>55.111111111111114</v>
      </c>
      <c r="D4" s="4">
        <v>55.723746452223274</v>
      </c>
      <c r="E4" s="4">
        <v>56.355932203389834</v>
      </c>
      <c r="F4" s="4">
        <v>56.734089787863837</v>
      </c>
      <c r="G4" s="4">
        <v>57.091653865847412</v>
      </c>
      <c r="H4" s="4">
        <v>56.912681912681919</v>
      </c>
      <c r="I4" s="4">
        <v>57.496054708048391</v>
      </c>
      <c r="J4" s="4">
        <v>57.800650054171179</v>
      </c>
      <c r="K4" s="4">
        <v>47.862475861639368</v>
      </c>
      <c r="L4" s="4">
        <v>63.670113568785027</v>
      </c>
      <c r="M4" s="4">
        <v>49.794644919103234</v>
      </c>
      <c r="N4" s="4">
        <v>62.565445026178011</v>
      </c>
      <c r="O4" s="4">
        <v>62.961899933584107</v>
      </c>
      <c r="P4" s="4">
        <v>63.886217171730408</v>
      </c>
      <c r="Q4" s="4">
        <v>63.225778530668272</v>
      </c>
      <c r="R4" s="4">
        <v>66.886577603231828</v>
      </c>
      <c r="S4" s="4">
        <v>68.280341124546879</v>
      </c>
      <c r="T4" s="4">
        <v>69.517778577672431</v>
      </c>
      <c r="U4" s="4">
        <v>70.453871683599232</v>
      </c>
      <c r="V4" s="4">
        <v>70.035772444737759</v>
      </c>
      <c r="W4" s="4">
        <v>72.144336258458921</v>
      </c>
      <c r="X4" s="4">
        <v>73.455737808318062</v>
      </c>
      <c r="Y4" s="4">
        <v>73.324865779820584</v>
      </c>
      <c r="Z4" s="4">
        <v>73.443677380907829</v>
      </c>
      <c r="AA4" s="4">
        <v>74.55346378581342</v>
      </c>
      <c r="AB4" s="4">
        <v>74.222354899471171</v>
      </c>
      <c r="AC4" s="4">
        <v>74.941442432924447</v>
      </c>
      <c r="AD4" s="4">
        <v>75.250872417914422</v>
      </c>
      <c r="AE4" s="4">
        <v>76.12</v>
      </c>
      <c r="AF4" s="4">
        <v>76.7</v>
      </c>
      <c r="AG4" s="4">
        <v>76.2</v>
      </c>
      <c r="AH4" s="4">
        <v>77.599999999999994</v>
      </c>
      <c r="AI4" s="4">
        <v>77.8</v>
      </c>
      <c r="AJ4" s="4">
        <v>80.5</v>
      </c>
    </row>
    <row r="5" spans="1:36">
      <c r="A5" t="s">
        <v>167</v>
      </c>
      <c r="B5" s="4">
        <v>56.680881307746979</v>
      </c>
      <c r="C5" s="4">
        <v>56.265313265663288</v>
      </c>
      <c r="D5" s="4">
        <v>56.744510282328342</v>
      </c>
      <c r="E5" s="4">
        <v>56.984517945109083</v>
      </c>
      <c r="F5" s="4">
        <v>55.116479723899914</v>
      </c>
      <c r="G5" s="4">
        <v>55.958727429062769</v>
      </c>
      <c r="H5" s="4">
        <v>54.132002218524676</v>
      </c>
      <c r="I5" s="4">
        <v>53.890329751759914</v>
      </c>
      <c r="J5" s="4">
        <v>54.935861684327946</v>
      </c>
      <c r="K5" s="4">
        <v>56.186470382053976</v>
      </c>
      <c r="L5" s="4">
        <v>58.1636060100167</v>
      </c>
      <c r="M5" s="4">
        <v>59.795625099792424</v>
      </c>
      <c r="N5" s="4">
        <v>61.417797888386126</v>
      </c>
      <c r="O5" s="4">
        <v>62.542330117925758</v>
      </c>
      <c r="P5" s="4">
        <v>63.499427517120481</v>
      </c>
      <c r="Q5" s="4">
        <v>64.662908758888776</v>
      </c>
      <c r="R5" s="4">
        <v>65.766428222981219</v>
      </c>
      <c r="S5" s="4">
        <v>66.231184449158931</v>
      </c>
      <c r="T5" s="4">
        <v>66.304022500014185</v>
      </c>
      <c r="U5" s="4">
        <v>66.544388242227583</v>
      </c>
      <c r="V5" s="4">
        <v>67.729170729062616</v>
      </c>
      <c r="W5" s="4">
        <v>68.57846630363845</v>
      </c>
      <c r="X5" s="4">
        <v>69.564088920988837</v>
      </c>
      <c r="Y5" s="4">
        <v>70.599668924386066</v>
      </c>
      <c r="Z5" s="4">
        <v>71.77544816719643</v>
      </c>
      <c r="AA5" s="4">
        <v>71.803715334063469</v>
      </c>
      <c r="AB5" s="4">
        <v>71.996790913457261</v>
      </c>
      <c r="AC5" s="4">
        <v>71.876677597701033</v>
      </c>
      <c r="AD5" s="4">
        <v>71.820103229735949</v>
      </c>
      <c r="AE5" s="4">
        <v>72</v>
      </c>
      <c r="AF5" s="4">
        <v>73.099999999999994</v>
      </c>
      <c r="AG5" s="4">
        <v>74</v>
      </c>
      <c r="AH5" s="4">
        <v>73.2</v>
      </c>
      <c r="AI5" s="4">
        <v>73.400000000000006</v>
      </c>
      <c r="AJ5" s="4">
        <v>75.400000000000006</v>
      </c>
    </row>
    <row r="6" spans="1:36">
      <c r="A6" t="s">
        <v>168</v>
      </c>
      <c r="B6" s="4">
        <v>55.673469387755105</v>
      </c>
      <c r="C6" s="4">
        <v>56.378026070763497</v>
      </c>
      <c r="D6" s="4">
        <v>57.941834451901563</v>
      </c>
      <c r="E6" s="4">
        <v>59.097504352872896</v>
      </c>
      <c r="F6" s="4">
        <v>59.55817378497791</v>
      </c>
      <c r="G6" s="4">
        <v>58.022358683671861</v>
      </c>
      <c r="H6" s="4">
        <v>58.106098165592471</v>
      </c>
      <c r="I6" s="4">
        <v>59.19211195928753</v>
      </c>
      <c r="J6" s="4">
        <v>60.738885410144015</v>
      </c>
      <c r="K6" s="4">
        <v>61.803122013380076</v>
      </c>
      <c r="L6" s="4">
        <v>62.137628685566696</v>
      </c>
      <c r="M6" s="4">
        <v>55.640502257685398</v>
      </c>
      <c r="N6" s="4">
        <v>65.952773201537624</v>
      </c>
      <c r="O6" s="4">
        <v>66.572707872788087</v>
      </c>
      <c r="P6" s="4">
        <v>67.604790299736962</v>
      </c>
      <c r="Q6" s="4">
        <v>71.099673792388401</v>
      </c>
      <c r="R6" s="4">
        <v>75.980589621401947</v>
      </c>
      <c r="S6" s="4">
        <v>76.124013779891868</v>
      </c>
      <c r="T6" s="4">
        <v>77.062223856302097</v>
      </c>
      <c r="U6" s="4">
        <v>77.428449805206654</v>
      </c>
      <c r="V6" s="4">
        <v>77.59547506952849</v>
      </c>
      <c r="W6" s="4">
        <v>78.329554687434836</v>
      </c>
      <c r="X6" s="4">
        <v>78.265015868267028</v>
      </c>
      <c r="Y6" s="4">
        <v>79.027071939170526</v>
      </c>
      <c r="Z6" s="4">
        <v>79.471551137255105</v>
      </c>
      <c r="AA6" s="4">
        <v>79.1852704138186</v>
      </c>
      <c r="AB6" s="4">
        <v>79.675573372068015</v>
      </c>
      <c r="AC6" s="4">
        <v>80.359073038395607</v>
      </c>
      <c r="AD6" s="4">
        <v>80.490550406651863</v>
      </c>
      <c r="AE6" s="4">
        <v>80.37</v>
      </c>
      <c r="AF6" s="4">
        <v>80.400000000000006</v>
      </c>
      <c r="AG6" s="4">
        <v>80.099999999999994</v>
      </c>
      <c r="AH6" s="4">
        <v>80.900000000000006</v>
      </c>
      <c r="AI6" s="4">
        <v>81.099999999999994</v>
      </c>
      <c r="AJ6" s="4">
        <v>85.4</v>
      </c>
    </row>
    <row r="7" spans="1:36">
      <c r="A7" t="s">
        <v>169</v>
      </c>
      <c r="B7" s="4">
        <v>76.75574891236792</v>
      </c>
      <c r="C7" s="4">
        <v>75.807398708162069</v>
      </c>
      <c r="D7" s="4">
        <v>76.28205128205127</v>
      </c>
      <c r="E7" s="4">
        <v>76.600102406554015</v>
      </c>
      <c r="F7" s="4">
        <v>76.687116564417181</v>
      </c>
      <c r="G7" s="4">
        <v>76.130389064143017</v>
      </c>
      <c r="H7" s="4">
        <v>75.507020280811233</v>
      </c>
      <c r="I7" s="4">
        <v>74.947257383966246</v>
      </c>
      <c r="J7" s="4">
        <v>74.832732887287705</v>
      </c>
      <c r="K7" s="4">
        <v>73.626943005181346</v>
      </c>
      <c r="L7" s="4">
        <v>72.623762376237622</v>
      </c>
      <c r="M7" s="4">
        <v>72.363986519017814</v>
      </c>
      <c r="N7" s="4">
        <v>72.010994044892357</v>
      </c>
      <c r="O7" s="4">
        <v>72.379131320447755</v>
      </c>
      <c r="P7" s="4">
        <v>72.122831084672569</v>
      </c>
      <c r="Q7" s="4">
        <v>71.303433371319997</v>
      </c>
      <c r="R7" s="4">
        <v>71.916776891718854</v>
      </c>
      <c r="S7" s="4">
        <v>72.957443492034173</v>
      </c>
      <c r="T7" s="4">
        <v>72.939157573357946</v>
      </c>
      <c r="U7" s="4">
        <v>72.149176305009604</v>
      </c>
      <c r="V7" s="4">
        <v>73.617907109676011</v>
      </c>
      <c r="W7" s="4">
        <v>74.553735602369116</v>
      </c>
      <c r="X7" s="4">
        <v>74.575458348983801</v>
      </c>
      <c r="Y7" s="4">
        <v>75.250025460378694</v>
      </c>
      <c r="Z7" s="4">
        <v>76.13221785361705</v>
      </c>
      <c r="AA7" s="4">
        <v>76.411388435912471</v>
      </c>
      <c r="AB7" s="4">
        <v>77.606210065579646</v>
      </c>
      <c r="AC7" s="4">
        <v>77.62935180629151</v>
      </c>
      <c r="AD7" s="4">
        <v>76.93987507465215</v>
      </c>
      <c r="AE7" s="4">
        <v>77.23</v>
      </c>
      <c r="AF7" s="4">
        <v>76.8</v>
      </c>
      <c r="AG7" s="4">
        <v>77</v>
      </c>
      <c r="AH7" s="4">
        <v>75.7</v>
      </c>
      <c r="AI7" s="4">
        <v>75.5</v>
      </c>
      <c r="AJ7" s="4">
        <v>78.2</v>
      </c>
    </row>
    <row r="8" spans="1:36">
      <c r="A8" t="s">
        <v>170</v>
      </c>
      <c r="B8" s="4">
        <v>73.348017621145374</v>
      </c>
      <c r="C8" s="4">
        <v>73.170731707317074</v>
      </c>
      <c r="D8" s="4">
        <v>72.876151484135107</v>
      </c>
      <c r="E8" s="4">
        <v>71.414538310412581</v>
      </c>
      <c r="F8" s="4">
        <v>71.597633136094672</v>
      </c>
      <c r="G8" s="4">
        <v>71.350000000000009</v>
      </c>
      <c r="H8" s="4">
        <v>70.558882235528941</v>
      </c>
      <c r="I8" s="4">
        <v>70.205307961942921</v>
      </c>
      <c r="J8" s="4">
        <v>68.977217644207471</v>
      </c>
      <c r="K8" s="4">
        <v>68.347338935574228</v>
      </c>
      <c r="L8" s="4">
        <v>67.19101123595506</v>
      </c>
      <c r="M8" s="4">
        <v>66.956521739130437</v>
      </c>
      <c r="N8" s="4">
        <v>67.681818181818173</v>
      </c>
      <c r="O8" s="4">
        <v>66.514767752097697</v>
      </c>
      <c r="P8" s="4">
        <v>67.196421521293672</v>
      </c>
      <c r="Q8" s="4">
        <v>67.061023665431421</v>
      </c>
      <c r="R8" s="4">
        <v>67.499089365070958</v>
      </c>
      <c r="S8" s="4">
        <v>68.859259837673321</v>
      </c>
      <c r="T8" s="4">
        <v>69.032666628620802</v>
      </c>
      <c r="U8" s="4">
        <v>69.839966955453519</v>
      </c>
      <c r="V8" s="4">
        <v>71.337129493808192</v>
      </c>
      <c r="W8" s="4">
        <v>71.947471744893434</v>
      </c>
      <c r="X8" s="4">
        <v>71.753589844523589</v>
      </c>
      <c r="Y8" s="4">
        <v>72.107473238874775</v>
      </c>
      <c r="Z8" s="4">
        <v>72.387309144784069</v>
      </c>
      <c r="AA8" s="4">
        <v>72.239068429100939</v>
      </c>
      <c r="AB8" s="4">
        <v>74.077860711377127</v>
      </c>
      <c r="AC8" s="4">
        <v>73.33450504777133</v>
      </c>
      <c r="AD8" s="4">
        <v>74.586428893757358</v>
      </c>
      <c r="AE8" s="4">
        <v>74.2</v>
      </c>
      <c r="AF8" s="4">
        <v>74.599999999999994</v>
      </c>
      <c r="AG8" s="4">
        <v>75.099999999999994</v>
      </c>
      <c r="AH8" s="4">
        <v>74.8</v>
      </c>
      <c r="AI8" s="4">
        <v>75</v>
      </c>
      <c r="AJ8" s="4">
        <v>75.8</v>
      </c>
    </row>
    <row r="9" spans="1:36">
      <c r="A9" t="s">
        <v>171</v>
      </c>
      <c r="B9" s="4">
        <v>73.901496861419602</v>
      </c>
      <c r="C9" s="4">
        <v>73.054892601431973</v>
      </c>
      <c r="D9" s="4">
        <v>72.211852543163786</v>
      </c>
      <c r="E9" s="4">
        <v>71.78217821782178</v>
      </c>
      <c r="F9" s="4">
        <v>71.779290228488094</v>
      </c>
      <c r="G9" s="4">
        <v>71.387881926462967</v>
      </c>
      <c r="H9" s="4">
        <v>71.317621853240496</v>
      </c>
      <c r="I9" s="4">
        <v>69.84852815090025</v>
      </c>
      <c r="J9" s="4">
        <v>69.722297115125372</v>
      </c>
      <c r="K9" s="4">
        <v>70.193070616239098</v>
      </c>
      <c r="L9" s="4">
        <v>70.455683525287924</v>
      </c>
      <c r="M9" s="4">
        <v>70.932958274730424</v>
      </c>
      <c r="N9" s="4">
        <v>70.941336971350609</v>
      </c>
      <c r="O9" s="4">
        <v>71.795868578579018</v>
      </c>
      <c r="P9" s="4">
        <v>70.082139880960653</v>
      </c>
      <c r="Q9" s="4">
        <v>70.646251094023498</v>
      </c>
      <c r="R9" s="4">
        <v>71.680543871246471</v>
      </c>
      <c r="S9" s="4">
        <v>71.806057549060498</v>
      </c>
      <c r="T9" s="4">
        <v>73.182684672753567</v>
      </c>
      <c r="U9" s="4">
        <v>74.014490337619094</v>
      </c>
      <c r="V9" s="4">
        <v>74.64153441177676</v>
      </c>
      <c r="W9" s="4">
        <v>75.357783282907008</v>
      </c>
      <c r="X9" s="4">
        <v>75.598621266118684</v>
      </c>
      <c r="Y9" s="4">
        <v>74.773648000248471</v>
      </c>
      <c r="Z9" s="4">
        <v>75.31268852344823</v>
      </c>
      <c r="AA9" s="4">
        <v>75.359412335325047</v>
      </c>
      <c r="AB9" s="4">
        <v>76.451469615869144</v>
      </c>
      <c r="AC9" s="4">
        <v>76.558381971663806</v>
      </c>
      <c r="AD9" s="4">
        <v>76.250165337001661</v>
      </c>
      <c r="AE9" s="4">
        <v>75.78</v>
      </c>
      <c r="AF9" s="4">
        <v>76</v>
      </c>
      <c r="AG9" s="4">
        <v>75.7</v>
      </c>
      <c r="AH9" s="4">
        <v>75.7</v>
      </c>
      <c r="AI9" s="4">
        <v>76.2</v>
      </c>
      <c r="AJ9" s="4">
        <v>79</v>
      </c>
    </row>
    <row r="10" spans="1:36">
      <c r="A10" t="s">
        <v>172</v>
      </c>
      <c r="B10" s="4">
        <v>79.127134724857683</v>
      </c>
      <c r="C10" s="4">
        <v>79.085785848465875</v>
      </c>
      <c r="D10" s="4">
        <v>78.74062968515743</v>
      </c>
      <c r="E10" s="4">
        <v>77.757793764988008</v>
      </c>
      <c r="F10" s="4">
        <v>76.927822331893893</v>
      </c>
      <c r="G10" s="4">
        <v>76.449511400651474</v>
      </c>
      <c r="H10" s="4">
        <v>75.008465966813404</v>
      </c>
      <c r="I10" s="4">
        <v>74.24965893587995</v>
      </c>
      <c r="J10" s="4">
        <v>73.558178752107921</v>
      </c>
      <c r="K10" s="4">
        <v>74.302051799529096</v>
      </c>
      <c r="L10" s="4">
        <v>75.148514851485146</v>
      </c>
      <c r="M10" s="4">
        <v>74.521900061690317</v>
      </c>
      <c r="N10" s="4">
        <v>74.488888888888894</v>
      </c>
      <c r="O10" s="4">
        <v>74.610862107070773</v>
      </c>
      <c r="P10" s="4">
        <v>74.727454783257613</v>
      </c>
      <c r="Q10" s="4">
        <v>73.922976717653725</v>
      </c>
      <c r="R10" s="4">
        <v>74.510218907073494</v>
      </c>
      <c r="S10" s="4">
        <v>74.794746904145399</v>
      </c>
      <c r="T10" s="4">
        <v>75.802997942433763</v>
      </c>
      <c r="U10" s="4">
        <v>75.9950108580679</v>
      </c>
      <c r="V10" s="4">
        <v>76.578395384771952</v>
      </c>
      <c r="W10" s="4">
        <v>77.443717028204489</v>
      </c>
      <c r="X10" s="4">
        <v>77.344495542951549</v>
      </c>
      <c r="Y10" s="4">
        <v>77.434978917563697</v>
      </c>
      <c r="Z10" s="4">
        <v>77.408190509122903</v>
      </c>
      <c r="AA10" s="4">
        <v>77.283296025504285</v>
      </c>
      <c r="AB10" s="4">
        <v>77.340725708718395</v>
      </c>
      <c r="AC10" s="4">
        <v>76.126301330509946</v>
      </c>
      <c r="AD10" s="4">
        <v>75.597008535626259</v>
      </c>
      <c r="AE10" s="4">
        <v>76.040000000000006</v>
      </c>
      <c r="AF10" s="4">
        <v>75.400000000000006</v>
      </c>
      <c r="AG10" s="4">
        <v>75</v>
      </c>
      <c r="AH10" s="4">
        <v>74.7</v>
      </c>
      <c r="AI10" s="4">
        <v>75.2</v>
      </c>
      <c r="AJ10" s="4">
        <v>77.3</v>
      </c>
    </row>
    <row r="11" spans="1:36">
      <c r="A11" t="s">
        <v>173</v>
      </c>
      <c r="B11" s="4">
        <v>8.5009733939000647</v>
      </c>
      <c r="C11" s="4">
        <v>8.3226495726495724</v>
      </c>
      <c r="D11" s="4">
        <v>8.6574027791662491</v>
      </c>
      <c r="E11" s="4">
        <v>9.1770573566084792</v>
      </c>
      <c r="F11" s="4">
        <v>10.069069717245844</v>
      </c>
      <c r="G11" s="4">
        <v>9.3609865470852025</v>
      </c>
      <c r="H11" s="4">
        <v>10.117384013415316</v>
      </c>
      <c r="I11" s="4">
        <v>8.5450609547681431</v>
      </c>
      <c r="J11" s="4">
        <v>8.6613285214841547</v>
      </c>
      <c r="K11" s="4">
        <v>10.696442265238305</v>
      </c>
      <c r="L11" s="4">
        <v>11.206627667903678</v>
      </c>
      <c r="M11" s="4">
        <v>9.142931123770067</v>
      </c>
      <c r="N11" s="4">
        <v>5.3809150911735086</v>
      </c>
      <c r="O11" s="4">
        <v>5.6265720626143736</v>
      </c>
      <c r="P11" s="4">
        <v>5.6082847751681193</v>
      </c>
      <c r="Q11" s="4">
        <v>4.8320962562885557</v>
      </c>
      <c r="R11" s="4">
        <v>4.9703515699978587</v>
      </c>
      <c r="S11" s="4">
        <v>5.3355884404314864</v>
      </c>
      <c r="T11" s="4">
        <v>5.0098798607513606</v>
      </c>
      <c r="U11" s="4">
        <v>5.4243586301913993</v>
      </c>
      <c r="V11" s="4">
        <v>4.9183689691232289</v>
      </c>
      <c r="W11" s="4">
        <v>4.2740047624521145</v>
      </c>
      <c r="X11" s="4">
        <v>4.0165895163427372</v>
      </c>
      <c r="Y11" s="4">
        <v>3.9893751890719731</v>
      </c>
      <c r="Z11" s="4">
        <v>4.0287539881918164</v>
      </c>
      <c r="AA11" s="4">
        <v>4.32145452893631</v>
      </c>
      <c r="AB11" s="4">
        <v>4.0122640399394847</v>
      </c>
      <c r="AC11" s="4">
        <v>4.253535689397216</v>
      </c>
      <c r="AD11" s="4">
        <v>2.805737665171725</v>
      </c>
      <c r="AE11" s="4">
        <v>3.28</v>
      </c>
      <c r="AF11" s="4">
        <v>3.6</v>
      </c>
      <c r="AG11" s="4">
        <v>3.2</v>
      </c>
      <c r="AH11" s="4">
        <v>3.5</v>
      </c>
      <c r="AI11" s="4">
        <v>3.7</v>
      </c>
      <c r="AJ11" s="4">
        <v>3.9</v>
      </c>
    </row>
    <row r="12" spans="1:36" s="1" customFormat="1">
      <c r="A12" s="93" t="s">
        <v>130</v>
      </c>
      <c r="B12" s="98">
        <v>50.831127328229705</v>
      </c>
      <c r="C12" s="98">
        <v>51.020694493160292</v>
      </c>
      <c r="D12" s="98">
        <v>50.931480896747715</v>
      </c>
      <c r="E12" s="98">
        <v>51.205346130558603</v>
      </c>
      <c r="F12" s="98">
        <v>51.561217977937822</v>
      </c>
      <c r="G12" s="98">
        <v>51.366506455564974</v>
      </c>
      <c r="H12" s="98">
        <v>50.822862359753017</v>
      </c>
      <c r="I12" s="98">
        <v>50.551710787397766</v>
      </c>
      <c r="J12" s="98">
        <v>51.098467643613589</v>
      </c>
      <c r="K12" s="98">
        <v>51.397582725953484</v>
      </c>
      <c r="L12" s="98">
        <v>51.978498029872611</v>
      </c>
      <c r="M12" s="98">
        <v>51.750146907495839</v>
      </c>
      <c r="N12" s="98">
        <v>52.646319569120294</v>
      </c>
      <c r="O12" s="98">
        <v>53.346978961152971</v>
      </c>
      <c r="P12" s="98">
        <v>53.698308347118363</v>
      </c>
      <c r="Q12" s="98">
        <v>54.837473554236738</v>
      </c>
      <c r="R12" s="98">
        <v>55.480789159644992</v>
      </c>
      <c r="S12" s="98">
        <v>55.763291801965487</v>
      </c>
      <c r="T12" s="98">
        <v>56.170114136916879</v>
      </c>
      <c r="U12" s="98">
        <v>56.248700095643422</v>
      </c>
      <c r="V12" s="98">
        <v>56.627618041774042</v>
      </c>
      <c r="W12" s="98">
        <v>57.36175284288818</v>
      </c>
      <c r="X12" s="98">
        <v>57.8079440869707</v>
      </c>
      <c r="Y12" s="98">
        <v>57.997941643652297</v>
      </c>
      <c r="Z12" s="98">
        <v>58.238705634474009</v>
      </c>
      <c r="AA12" s="98">
        <v>58.313553189094833</v>
      </c>
      <c r="AB12" s="98">
        <v>58.498563679126057</v>
      </c>
      <c r="AC12" s="98">
        <v>58.409059588935399</v>
      </c>
      <c r="AD12" s="98">
        <v>58.005287793863602</v>
      </c>
      <c r="AE12" s="98">
        <v>58</v>
      </c>
      <c r="AF12" s="98">
        <v>58.5</v>
      </c>
      <c r="AG12" s="98">
        <v>58.7</v>
      </c>
      <c r="AH12" s="98">
        <v>58.4</v>
      </c>
      <c r="AI12" s="98">
        <v>58.5</v>
      </c>
      <c r="AJ12" s="98">
        <v>60.7</v>
      </c>
    </row>
    <row r="14" spans="1:36">
      <c r="A14" t="s">
        <v>207</v>
      </c>
    </row>
    <row r="15" spans="1:36">
      <c r="A15" s="41" t="s">
        <v>133</v>
      </c>
      <c r="C15" t="s">
        <v>212</v>
      </c>
    </row>
    <row r="28" spans="21:21">
      <c r="U28" t="s">
        <v>212</v>
      </c>
    </row>
  </sheetData>
  <pageMargins left="0.70866141732283472" right="0.70866141732283472" top="0.74803149606299213" bottom="0.74803149606299213" header="0.31496062992125984" footer="0.31496062992125984"/>
  <pageSetup paperSize="9" scale="71" orientation="landscape" r:id="rId1"/>
  <headerFooter>
    <oddFooter>&amp;L&amp;Z&amp;F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97"/>
  <sheetViews>
    <sheetView topLeftCell="A8" zoomScaleNormal="100" workbookViewId="0">
      <pane xSplit="1" topLeftCell="X1" activePane="topRight" state="frozen"/>
      <selection activeCell="A43" sqref="A43"/>
      <selection pane="topRight" activeCell="Y25" sqref="Y25:Z25"/>
    </sheetView>
  </sheetViews>
  <sheetFormatPr defaultRowHeight="14.5"/>
  <cols>
    <col min="1" max="1" width="61" customWidth="1"/>
    <col min="2" max="14" width="7.7265625" customWidth="1"/>
    <col min="17" max="17" width="10.81640625" customWidth="1"/>
    <col min="23" max="23" width="11.54296875" bestFit="1" customWidth="1"/>
    <col min="25" max="25" width="9.26953125" bestFit="1" customWidth="1"/>
  </cols>
  <sheetData>
    <row r="1" spans="1:25" ht="18.5">
      <c r="A1" s="5" t="s">
        <v>213</v>
      </c>
    </row>
    <row r="2" spans="1:25">
      <c r="B2" s="25"/>
      <c r="C2" s="25"/>
      <c r="D2" s="25"/>
      <c r="E2" s="25"/>
      <c r="F2" s="25"/>
      <c r="G2" s="25"/>
      <c r="H2" s="25"/>
      <c r="I2" s="25"/>
      <c r="J2" s="25"/>
      <c r="K2" s="25"/>
      <c r="L2" s="25"/>
      <c r="M2" s="25"/>
      <c r="N2" s="25"/>
      <c r="O2" s="25"/>
    </row>
    <row r="3" spans="1:25">
      <c r="B3" s="25"/>
      <c r="C3" s="25"/>
      <c r="D3" s="25"/>
      <c r="E3" s="25"/>
      <c r="F3" s="25"/>
      <c r="G3" s="25"/>
      <c r="H3" s="25"/>
      <c r="I3" s="25"/>
      <c r="J3" s="25"/>
      <c r="K3" s="25"/>
      <c r="L3" s="25"/>
      <c r="M3" s="25"/>
      <c r="N3" s="25"/>
      <c r="O3" s="25"/>
    </row>
    <row r="4" spans="1:25" s="1" customFormat="1">
      <c r="A4" s="99" t="s">
        <v>214</v>
      </c>
      <c r="B4" s="99">
        <v>2003</v>
      </c>
      <c r="C4" s="99">
        <v>2004</v>
      </c>
      <c r="D4" s="99">
        <v>2005</v>
      </c>
      <c r="E4" s="99">
        <v>2006</v>
      </c>
      <c r="F4" s="99">
        <v>2007</v>
      </c>
      <c r="G4" s="99">
        <v>2008</v>
      </c>
      <c r="H4" s="99">
        <v>2009</v>
      </c>
      <c r="I4" s="99">
        <v>2010</v>
      </c>
      <c r="J4" s="99">
        <v>2011</v>
      </c>
      <c r="K4" s="100">
        <v>2012</v>
      </c>
      <c r="L4" s="99">
        <v>2013</v>
      </c>
      <c r="M4" s="100">
        <v>2014</v>
      </c>
      <c r="N4" s="100">
        <v>2015</v>
      </c>
      <c r="O4" s="93">
        <v>2016</v>
      </c>
      <c r="P4" s="93">
        <v>2017</v>
      </c>
      <c r="Q4" s="93">
        <v>2018</v>
      </c>
      <c r="R4" s="93">
        <v>2019</v>
      </c>
      <c r="S4" s="93">
        <v>2020</v>
      </c>
      <c r="T4" s="93">
        <v>2021</v>
      </c>
      <c r="U4" s="93">
        <v>2022</v>
      </c>
      <c r="V4" s="93">
        <v>2023</v>
      </c>
      <c r="W4" s="93">
        <v>2024</v>
      </c>
    </row>
    <row r="5" spans="1:25">
      <c r="A5" s="99" t="s">
        <v>215</v>
      </c>
      <c r="B5" s="101">
        <v>15131.872799999957</v>
      </c>
      <c r="C5" s="101">
        <v>15098.065399999919</v>
      </c>
      <c r="D5" s="101">
        <v>14907.624399999972</v>
      </c>
      <c r="E5" s="101">
        <v>15145.134199999949</v>
      </c>
      <c r="F5" s="101">
        <v>15167.341699999981</v>
      </c>
      <c r="G5" s="101">
        <v>15222.442499999961</v>
      </c>
      <c r="H5" s="101">
        <v>15341.224299999971</v>
      </c>
      <c r="I5" s="101">
        <v>15338.884799999974</v>
      </c>
      <c r="J5" s="101">
        <v>15292.230599999972</v>
      </c>
      <c r="K5" s="45">
        <v>15305.84531578942</v>
      </c>
      <c r="L5" s="101">
        <v>15315.342699999934</v>
      </c>
      <c r="M5" s="101">
        <v>15330.264499999927</v>
      </c>
      <c r="N5" s="45">
        <v>15418.447999999957</v>
      </c>
      <c r="O5" s="45">
        <v>15534.431499999968</v>
      </c>
      <c r="P5" s="45">
        <v>15594.126630000002</v>
      </c>
      <c r="Q5" s="45">
        <v>15522.987699999929</v>
      </c>
      <c r="R5" s="45">
        <v>15729.348419999953</v>
      </c>
      <c r="S5" s="29">
        <v>16288.993171052589</v>
      </c>
      <c r="T5" s="45">
        <v>16668</v>
      </c>
      <c r="U5" s="45">
        <v>17025</v>
      </c>
      <c r="V5" s="45">
        <v>17585</v>
      </c>
      <c r="W5" s="29">
        <v>17740.230868000002</v>
      </c>
    </row>
    <row r="6" spans="1:25">
      <c r="A6" s="1" t="s">
        <v>216</v>
      </c>
      <c r="B6" s="52">
        <f t="shared" ref="B6:M6" si="0">SUM(B7:B24)</f>
        <v>3907.9912000000004</v>
      </c>
      <c r="C6" s="52">
        <f t="shared" si="0"/>
        <v>4154.8099999999986</v>
      </c>
      <c r="D6" s="52">
        <f t="shared" si="0"/>
        <v>4436.9233999999997</v>
      </c>
      <c r="E6" s="52">
        <f t="shared" si="0"/>
        <v>4956.8756999999996</v>
      </c>
      <c r="F6" s="52">
        <f t="shared" si="0"/>
        <v>5471.1767999999993</v>
      </c>
      <c r="G6" s="52">
        <f t="shared" si="0"/>
        <v>6098.2156000000014</v>
      </c>
      <c r="H6" s="52">
        <f t="shared" si="0"/>
        <v>6848.4176000000016</v>
      </c>
      <c r="I6" s="52">
        <f t="shared" si="0"/>
        <v>7289.9025000000001</v>
      </c>
      <c r="J6" s="52">
        <f t="shared" si="0"/>
        <v>7637.1058999999987</v>
      </c>
      <c r="K6" s="52">
        <f t="shared" si="0"/>
        <v>7874.0145999999995</v>
      </c>
      <c r="L6" s="52">
        <f t="shared" si="0"/>
        <v>8153.4829</v>
      </c>
      <c r="M6" s="52">
        <f t="shared" si="0"/>
        <v>8511.0814999999984</v>
      </c>
      <c r="N6" s="52">
        <f>SUM(N7:N24)</f>
        <v>8795.0996999999988</v>
      </c>
      <c r="O6" s="52">
        <f>SUM(O7:O27)</f>
        <v>9313.4549999999963</v>
      </c>
      <c r="P6" s="52">
        <f>SUM(P7:P27)</f>
        <v>9886.6522999999997</v>
      </c>
      <c r="Q6" s="52">
        <f>SUM(Q7:Q27)</f>
        <v>10467.543</v>
      </c>
      <c r="R6" s="52">
        <f>SUM(R7:R27)</f>
        <v>11351.829899999995</v>
      </c>
      <c r="S6" s="29">
        <f>SUM(S7:S27)</f>
        <v>12654.237168421045</v>
      </c>
      <c r="T6" s="1">
        <v>13827</v>
      </c>
      <c r="U6" s="1">
        <v>14751</v>
      </c>
      <c r="V6" s="1">
        <v>16362</v>
      </c>
      <c r="W6" s="29">
        <f>W25+W26+W27</f>
        <v>17458.662392999999</v>
      </c>
      <c r="Y6" s="122"/>
    </row>
    <row r="7" spans="1:25">
      <c r="A7" t="s">
        <v>217</v>
      </c>
      <c r="B7" s="41">
        <v>326.67480000000006</v>
      </c>
      <c r="C7" s="41">
        <v>355.34930000000014</v>
      </c>
      <c r="D7" s="41">
        <v>392.47430000000003</v>
      </c>
      <c r="E7" s="41">
        <v>431.45640000000014</v>
      </c>
      <c r="F7" s="41">
        <v>431.38870000000009</v>
      </c>
      <c r="G7" s="41">
        <v>442.51229999999987</v>
      </c>
      <c r="H7" s="41">
        <v>464.28979999999973</v>
      </c>
      <c r="I7" s="41">
        <v>486.91579999999976</v>
      </c>
      <c r="J7" s="41">
        <v>478.97769999999986</v>
      </c>
      <c r="K7" s="41">
        <v>460.25109999999972</v>
      </c>
      <c r="L7" s="41">
        <v>448.91379999999998</v>
      </c>
      <c r="M7" s="41">
        <v>460.94459999999998</v>
      </c>
      <c r="N7" s="41">
        <v>472.78630000000004</v>
      </c>
      <c r="O7" s="41">
        <v>458.01879999999971</v>
      </c>
      <c r="P7" s="41">
        <v>444.73249999999996</v>
      </c>
      <c r="Q7" s="41">
        <v>504.39739999999989</v>
      </c>
      <c r="R7" s="41">
        <v>498.61189999999999</v>
      </c>
      <c r="S7" s="25">
        <v>534.60869999999989</v>
      </c>
      <c r="W7" s="25"/>
    </row>
    <row r="8" spans="1:25">
      <c r="A8" t="s">
        <v>218</v>
      </c>
      <c r="B8" s="41">
        <v>509.16210000000001</v>
      </c>
      <c r="C8" s="41">
        <v>595.68709999999987</v>
      </c>
      <c r="D8" s="41">
        <v>683.87479999999982</v>
      </c>
      <c r="E8" s="41">
        <v>754.73529999999971</v>
      </c>
      <c r="F8" s="41">
        <v>863.12189999999987</v>
      </c>
      <c r="G8" s="41">
        <v>966.05620000000033</v>
      </c>
      <c r="H8" s="41">
        <v>1078.7555</v>
      </c>
      <c r="I8" s="41">
        <v>1130.9432000000006</v>
      </c>
      <c r="J8" s="41">
        <v>1178.3050999999994</v>
      </c>
      <c r="K8" s="41">
        <v>1205.603499999999</v>
      </c>
      <c r="L8" s="41">
        <v>1253.5536999999993</v>
      </c>
      <c r="M8" s="41">
        <v>1300.4311999999995</v>
      </c>
      <c r="N8" s="41">
        <v>1350.650899999999</v>
      </c>
      <c r="O8" s="41">
        <v>1301.1484999999991</v>
      </c>
      <c r="P8" s="41">
        <v>1183.5283999999995</v>
      </c>
      <c r="Q8" s="41">
        <v>1456.336299999999</v>
      </c>
      <c r="R8" s="41">
        <v>1462.030299999999</v>
      </c>
      <c r="S8" s="25">
        <v>1589.7053000000005</v>
      </c>
      <c r="W8" s="25"/>
    </row>
    <row r="9" spans="1:25">
      <c r="A9" t="s">
        <v>219</v>
      </c>
      <c r="B9" s="41">
        <v>512.58600000000013</v>
      </c>
      <c r="C9" s="41">
        <v>516.41649999999981</v>
      </c>
      <c r="D9" s="41">
        <v>540.72320000000036</v>
      </c>
      <c r="E9" s="41">
        <v>591.17780000000005</v>
      </c>
      <c r="F9" s="41">
        <v>644.17160000000001</v>
      </c>
      <c r="G9" s="41">
        <v>711.57</v>
      </c>
      <c r="H9" s="41">
        <v>773.96820000000014</v>
      </c>
      <c r="I9" s="41">
        <v>812.99070000000029</v>
      </c>
      <c r="J9" s="41">
        <v>838.49169999999992</v>
      </c>
      <c r="K9" s="41">
        <v>876.71670000000074</v>
      </c>
      <c r="L9" s="41">
        <v>882.14180000000056</v>
      </c>
      <c r="M9" s="41">
        <v>905.26400000000012</v>
      </c>
      <c r="N9" s="41">
        <v>953.63770000000011</v>
      </c>
      <c r="O9" s="41">
        <v>884.01610000000005</v>
      </c>
      <c r="P9" s="41">
        <v>854.12750000000028</v>
      </c>
      <c r="Q9" s="41">
        <v>1068.0647999999999</v>
      </c>
      <c r="R9" s="41">
        <v>1048.4630999999993</v>
      </c>
      <c r="S9" s="25">
        <v>1157.4425999999992</v>
      </c>
      <c r="W9" s="25"/>
    </row>
    <row r="10" spans="1:25">
      <c r="A10" t="s">
        <v>220</v>
      </c>
      <c r="B10" s="41">
        <v>469.10589999999996</v>
      </c>
      <c r="C10" s="41">
        <v>489.1264000000001</v>
      </c>
      <c r="D10" s="41">
        <v>538.15570000000014</v>
      </c>
      <c r="E10" s="41">
        <v>613.58119999999997</v>
      </c>
      <c r="F10" s="41">
        <v>689.23739999999998</v>
      </c>
      <c r="G10" s="41">
        <v>789.12189999999998</v>
      </c>
      <c r="H10" s="41">
        <v>905.51479999999992</v>
      </c>
      <c r="I10" s="41">
        <v>1023.4380000000003</v>
      </c>
      <c r="J10" s="41">
        <v>1120.6596000000002</v>
      </c>
      <c r="K10" s="41">
        <v>1197.251</v>
      </c>
      <c r="L10" s="41">
        <v>1392.3240999999996</v>
      </c>
      <c r="M10" s="41">
        <v>1524.8781999999999</v>
      </c>
      <c r="N10" s="41">
        <v>1622.2128999999995</v>
      </c>
      <c r="O10" s="41">
        <v>1597.7064</v>
      </c>
      <c r="P10" s="41">
        <v>1536.4384</v>
      </c>
      <c r="Q10" s="41">
        <v>1767.2146999999993</v>
      </c>
      <c r="R10" s="41">
        <v>1782.5898999999995</v>
      </c>
      <c r="S10" s="25">
        <v>2037.7389999999987</v>
      </c>
      <c r="W10" s="25"/>
    </row>
    <row r="11" spans="1:25">
      <c r="A11" t="s">
        <v>221</v>
      </c>
      <c r="B11" s="41">
        <v>817.71729999999957</v>
      </c>
      <c r="C11" s="41">
        <v>854.3586999999992</v>
      </c>
      <c r="D11" s="41">
        <v>847.2473999999994</v>
      </c>
      <c r="E11" s="41">
        <v>865.91329999999982</v>
      </c>
      <c r="F11" s="41">
        <v>902.55939999999987</v>
      </c>
      <c r="G11" s="41">
        <v>932.63089999999966</v>
      </c>
      <c r="H11" s="41">
        <v>1004.3526000000001</v>
      </c>
      <c r="I11" s="41">
        <v>1055.5353999999995</v>
      </c>
      <c r="J11" s="41">
        <v>1096.2168999999992</v>
      </c>
      <c r="K11" s="41">
        <v>1131.2338999999995</v>
      </c>
      <c r="L11" s="41">
        <v>1137.8138999999996</v>
      </c>
      <c r="M11" s="41">
        <v>1124.5136999999995</v>
      </c>
      <c r="N11" s="41">
        <v>1134.6027999999994</v>
      </c>
      <c r="O11" s="41">
        <v>1048.2051999999992</v>
      </c>
      <c r="P11" s="41">
        <v>895.49369999999976</v>
      </c>
      <c r="Q11" s="41">
        <v>1017.3897999999995</v>
      </c>
      <c r="R11" s="41">
        <v>1023.259699999999</v>
      </c>
      <c r="S11" s="25">
        <v>1106.8086999999991</v>
      </c>
      <c r="W11" s="25"/>
    </row>
    <row r="12" spans="1:25">
      <c r="A12" t="s">
        <v>222</v>
      </c>
      <c r="B12" s="41">
        <v>65.460499999999996</v>
      </c>
      <c r="C12" s="41">
        <v>69.56</v>
      </c>
      <c r="D12" s="41">
        <v>90.949999999999989</v>
      </c>
      <c r="E12" s="41">
        <v>133.35</v>
      </c>
      <c r="F12" s="41">
        <v>177.56</v>
      </c>
      <c r="G12" s="41">
        <v>208.59210000000002</v>
      </c>
      <c r="H12" s="41">
        <v>282.3</v>
      </c>
      <c r="I12" s="41">
        <v>292.46999999999997</v>
      </c>
      <c r="J12" s="41">
        <v>278.52</v>
      </c>
      <c r="K12" s="41">
        <v>277.74900000000002</v>
      </c>
      <c r="L12" s="41">
        <v>242.81220000000002</v>
      </c>
      <c r="M12" s="41">
        <v>227.95</v>
      </c>
      <c r="N12" s="41">
        <v>221.88049999999998</v>
      </c>
      <c r="O12" s="41">
        <v>205.7921</v>
      </c>
      <c r="P12" s="41">
        <v>203.92109999999997</v>
      </c>
      <c r="Q12" s="41">
        <v>254.01269999999997</v>
      </c>
      <c r="R12" s="41">
        <v>276.14320000000015</v>
      </c>
      <c r="S12" s="25">
        <v>311.89740000000006</v>
      </c>
      <c r="W12" s="25"/>
    </row>
    <row r="13" spans="1:25">
      <c r="A13" t="s">
        <v>223</v>
      </c>
      <c r="B13" s="41">
        <v>18.3</v>
      </c>
      <c r="C13" s="41">
        <v>15.8</v>
      </c>
      <c r="D13" s="41">
        <v>11.6</v>
      </c>
      <c r="E13" s="41">
        <v>13.8</v>
      </c>
      <c r="F13" s="41">
        <v>12.7</v>
      </c>
      <c r="G13" s="41">
        <v>10.3</v>
      </c>
      <c r="H13" s="41">
        <v>13.100000000000001</v>
      </c>
      <c r="I13" s="41">
        <v>9.4</v>
      </c>
      <c r="J13" s="41">
        <v>9.4</v>
      </c>
      <c r="K13" s="41">
        <v>6.6</v>
      </c>
      <c r="L13" s="41">
        <v>5.0999999999999996</v>
      </c>
      <c r="M13" s="41">
        <v>4.5999999999999996</v>
      </c>
      <c r="N13" s="41">
        <v>3.6</v>
      </c>
      <c r="O13" s="41">
        <v>5.8</v>
      </c>
      <c r="P13" s="41">
        <v>5.8</v>
      </c>
      <c r="Q13" s="41">
        <v>4.8</v>
      </c>
      <c r="R13" s="38">
        <v>8.8000000000000007</v>
      </c>
      <c r="S13" s="25">
        <v>13.200000000000001</v>
      </c>
      <c r="W13" s="25"/>
    </row>
    <row r="14" spans="1:25">
      <c r="A14" t="s">
        <v>224</v>
      </c>
      <c r="B14" s="41">
        <v>101</v>
      </c>
      <c r="C14" s="41">
        <v>100.64</v>
      </c>
      <c r="D14" s="41">
        <v>101.0789</v>
      </c>
      <c r="E14" s="41">
        <v>90.612099999999984</v>
      </c>
      <c r="F14" s="41">
        <v>94.312099999999987</v>
      </c>
      <c r="G14" s="41">
        <v>106.75419999999998</v>
      </c>
      <c r="H14" s="41">
        <v>120.2437</v>
      </c>
      <c r="I14" s="41">
        <v>131.7842</v>
      </c>
      <c r="J14" s="41">
        <v>159.351</v>
      </c>
      <c r="K14" s="41">
        <v>148.73519999999999</v>
      </c>
      <c r="L14" s="41">
        <v>145.85779999999997</v>
      </c>
      <c r="M14" s="41">
        <v>137.33099999999999</v>
      </c>
      <c r="N14" s="41">
        <v>138.59299999999999</v>
      </c>
      <c r="O14" s="41">
        <v>145.35109999999997</v>
      </c>
      <c r="P14" s="41">
        <v>138.23269999999999</v>
      </c>
      <c r="Q14" s="41">
        <v>164.81629999999998</v>
      </c>
      <c r="R14" s="25">
        <v>175.30100000000002</v>
      </c>
      <c r="S14" s="25">
        <v>191.27899999999997</v>
      </c>
      <c r="W14" s="25"/>
    </row>
    <row r="15" spans="1:25">
      <c r="A15" t="s">
        <v>225</v>
      </c>
      <c r="B15" s="41">
        <v>193.32710000000003</v>
      </c>
      <c r="C15" s="41">
        <v>195.96750000000011</v>
      </c>
      <c r="D15" s="41">
        <v>195.72150000000005</v>
      </c>
      <c r="E15" s="41">
        <v>232.50839999999999</v>
      </c>
      <c r="F15" s="41">
        <v>257.41609999999997</v>
      </c>
      <c r="G15" s="41">
        <v>296.41260000000017</v>
      </c>
      <c r="H15" s="41">
        <v>327.82990000000007</v>
      </c>
      <c r="I15" s="41">
        <v>377.91319999999985</v>
      </c>
      <c r="J15" s="41">
        <v>406.38079999999997</v>
      </c>
      <c r="K15" s="41">
        <v>449.08760000000001</v>
      </c>
      <c r="L15" s="41">
        <v>452.21609999999981</v>
      </c>
      <c r="M15" s="41">
        <v>458.43589999999989</v>
      </c>
      <c r="N15" s="41">
        <v>486.52430000000004</v>
      </c>
      <c r="O15" s="41">
        <v>480.9813000000002</v>
      </c>
      <c r="P15" s="41">
        <v>415.5909000000002</v>
      </c>
      <c r="Q15" s="41">
        <v>566.53050000000007</v>
      </c>
      <c r="R15" s="41">
        <v>539.0522000000002</v>
      </c>
      <c r="S15" s="25">
        <v>583.1896999999999</v>
      </c>
      <c r="W15" s="25"/>
    </row>
    <row r="16" spans="1:25">
      <c r="A16" t="s">
        <v>226</v>
      </c>
      <c r="B16" s="41">
        <v>127</v>
      </c>
      <c r="C16" s="41">
        <v>151.80640000000002</v>
      </c>
      <c r="D16" s="41">
        <v>158.95800000000003</v>
      </c>
      <c r="E16" s="41">
        <v>172.19470000000001</v>
      </c>
      <c r="F16" s="41">
        <v>195.18310000000005</v>
      </c>
      <c r="G16" s="41">
        <v>225.63950000000006</v>
      </c>
      <c r="H16" s="41">
        <v>271.52580000000006</v>
      </c>
      <c r="I16" s="41">
        <v>300.38580000000002</v>
      </c>
      <c r="J16" s="41">
        <v>321.79310000000004</v>
      </c>
      <c r="K16" s="41">
        <v>323.30570000000006</v>
      </c>
      <c r="L16" s="41">
        <v>329.34990000000005</v>
      </c>
      <c r="M16" s="41">
        <v>351.23780000000005</v>
      </c>
      <c r="N16" s="41">
        <v>329.92790000000008</v>
      </c>
      <c r="O16" s="41">
        <v>359.00940000000008</v>
      </c>
      <c r="P16" s="41">
        <v>359.78840000000008</v>
      </c>
      <c r="Q16" s="41">
        <v>454.56119999999993</v>
      </c>
      <c r="R16" s="41">
        <v>514.52220000000023</v>
      </c>
      <c r="S16" s="25">
        <v>601.38829999999973</v>
      </c>
      <c r="W16" s="25"/>
    </row>
    <row r="17" spans="1:26">
      <c r="A17" t="s">
        <v>227</v>
      </c>
      <c r="B17" s="41">
        <v>80.767400000000009</v>
      </c>
      <c r="C17" s="41">
        <v>99.85290000000002</v>
      </c>
      <c r="D17" s="41">
        <v>116.175</v>
      </c>
      <c r="E17" s="41">
        <v>127.3856</v>
      </c>
      <c r="F17" s="41">
        <v>143.8501</v>
      </c>
      <c r="G17" s="41">
        <v>177.50529999999998</v>
      </c>
      <c r="H17" s="41">
        <v>200.55629999999996</v>
      </c>
      <c r="I17" s="41">
        <v>211.96050000000002</v>
      </c>
      <c r="J17" s="41">
        <v>250.78160000000003</v>
      </c>
      <c r="K17" s="41">
        <v>251.99</v>
      </c>
      <c r="L17" s="41">
        <v>237.76370000000003</v>
      </c>
      <c r="M17" s="41">
        <v>241.88209999999995</v>
      </c>
      <c r="N17" s="41">
        <v>240.70889999999994</v>
      </c>
      <c r="O17" s="41">
        <v>255.33309999999997</v>
      </c>
      <c r="P17" s="41">
        <v>251.74000000000004</v>
      </c>
      <c r="Q17" s="41">
        <v>298.41200000000003</v>
      </c>
      <c r="R17" s="41">
        <v>308.54939999999993</v>
      </c>
      <c r="S17" s="25">
        <v>339.38370000000009</v>
      </c>
      <c r="W17" s="25"/>
    </row>
    <row r="18" spans="1:26">
      <c r="A18" t="s">
        <v>228</v>
      </c>
      <c r="B18" s="41">
        <v>223.20519999999996</v>
      </c>
      <c r="C18" s="41">
        <v>265.36020000000002</v>
      </c>
      <c r="D18" s="41">
        <v>332.24789999999996</v>
      </c>
      <c r="E18" s="41">
        <v>405.34009999999989</v>
      </c>
      <c r="F18" s="41">
        <v>462.529</v>
      </c>
      <c r="G18" s="41">
        <v>510.49739999999991</v>
      </c>
      <c r="H18" s="41">
        <v>561.46109999999999</v>
      </c>
      <c r="I18" s="41">
        <v>584.54739999999993</v>
      </c>
      <c r="J18" s="41">
        <v>571.56060000000002</v>
      </c>
      <c r="K18" s="41">
        <v>595.07690000000014</v>
      </c>
      <c r="L18" s="41">
        <v>646.08269999999993</v>
      </c>
      <c r="M18" s="41">
        <v>700.38050000000032</v>
      </c>
      <c r="N18" s="41">
        <v>707.60669999999993</v>
      </c>
      <c r="O18" s="41">
        <v>680.90309999999988</v>
      </c>
      <c r="P18" s="41">
        <v>652.89139999999986</v>
      </c>
      <c r="Q18" s="41">
        <v>709.78539999999975</v>
      </c>
      <c r="R18" s="41">
        <v>737.2931999999995</v>
      </c>
      <c r="S18" s="25">
        <v>819.35266842105239</v>
      </c>
      <c r="W18" s="25"/>
    </row>
    <row r="19" spans="1:26">
      <c r="A19" t="s">
        <v>229</v>
      </c>
      <c r="B19" s="41">
        <v>147.24209999999999</v>
      </c>
      <c r="C19" s="41">
        <v>155.00579999999999</v>
      </c>
      <c r="D19" s="41">
        <v>158.65899999999999</v>
      </c>
      <c r="E19" s="41">
        <v>201.35</v>
      </c>
      <c r="F19" s="41">
        <v>233.3571</v>
      </c>
      <c r="G19" s="41">
        <v>288.02839999999998</v>
      </c>
      <c r="H19" s="41">
        <v>340.34939999999995</v>
      </c>
      <c r="I19" s="41">
        <v>371.31569999999999</v>
      </c>
      <c r="J19" s="41">
        <v>386.6373000000001</v>
      </c>
      <c r="K19" s="41">
        <v>400.72160000000002</v>
      </c>
      <c r="L19" s="41">
        <v>412.25580000000002</v>
      </c>
      <c r="M19" s="41">
        <v>471.93209999999999</v>
      </c>
      <c r="N19" s="41">
        <v>475.49209999999999</v>
      </c>
      <c r="O19" s="41">
        <v>472.34999999999991</v>
      </c>
      <c r="P19" s="41">
        <v>493.00999999999993</v>
      </c>
      <c r="Q19" s="41">
        <v>568.47839999999997</v>
      </c>
      <c r="R19" s="41">
        <v>614.68639999999994</v>
      </c>
      <c r="S19" s="25">
        <v>725.44379999999978</v>
      </c>
      <c r="W19" s="25"/>
    </row>
    <row r="20" spans="1:26">
      <c r="A20" t="s">
        <v>230</v>
      </c>
      <c r="B20" s="41">
        <v>93.044799999999995</v>
      </c>
      <c r="C20" s="41">
        <v>91.06450000000001</v>
      </c>
      <c r="D20" s="41">
        <v>84.220000000000013</v>
      </c>
      <c r="E20" s="41">
        <v>86.717900000000014</v>
      </c>
      <c r="F20" s="41">
        <v>81.503199999999993</v>
      </c>
      <c r="G20" s="41">
        <v>90.081699999999998</v>
      </c>
      <c r="H20" s="41">
        <v>88.36</v>
      </c>
      <c r="I20" s="41">
        <v>83.509999999999991</v>
      </c>
      <c r="J20" s="41">
        <v>89.808400000000006</v>
      </c>
      <c r="K20" s="41">
        <v>83.306700000000006</v>
      </c>
      <c r="L20" s="41">
        <v>81.890000000000015</v>
      </c>
      <c r="M20" s="41">
        <v>70.560100000000006</v>
      </c>
      <c r="N20" s="41">
        <v>70.911599999999993</v>
      </c>
      <c r="O20" s="41">
        <v>56.28</v>
      </c>
      <c r="P20" s="41">
        <v>55.419999999999995</v>
      </c>
      <c r="Q20" s="41">
        <v>58.808899999999994</v>
      </c>
      <c r="R20" s="41">
        <v>72.349999999999994</v>
      </c>
      <c r="S20" s="25">
        <v>85.797899999999998</v>
      </c>
      <c r="W20" s="25"/>
    </row>
    <row r="21" spans="1:26">
      <c r="A21" t="s">
        <v>231</v>
      </c>
      <c r="B21" s="41">
        <v>21.4</v>
      </c>
      <c r="C21" s="41">
        <v>24.4</v>
      </c>
      <c r="D21" s="41">
        <v>25</v>
      </c>
      <c r="E21" s="41">
        <v>31.8</v>
      </c>
      <c r="F21" s="41">
        <v>34.225000000000001</v>
      </c>
      <c r="G21" s="41">
        <v>33.600000000000009</v>
      </c>
      <c r="H21" s="41">
        <v>41.247399999999999</v>
      </c>
      <c r="I21" s="41">
        <v>39.647400000000005</v>
      </c>
      <c r="J21" s="41">
        <v>42.547400000000003</v>
      </c>
      <c r="K21" s="41">
        <v>36.300000000000004</v>
      </c>
      <c r="L21" s="41">
        <v>33.07</v>
      </c>
      <c r="M21" s="41">
        <v>32.1</v>
      </c>
      <c r="N21" s="41">
        <v>30.000000000000004</v>
      </c>
      <c r="O21" s="41">
        <v>29.534200000000002</v>
      </c>
      <c r="P21" s="41">
        <v>21.700000000000003</v>
      </c>
      <c r="Q21" s="41">
        <v>36.7684</v>
      </c>
      <c r="R21" s="41">
        <v>34.642099999999999</v>
      </c>
      <c r="S21" s="25">
        <v>39.142099999999999</v>
      </c>
      <c r="W21" s="25"/>
    </row>
    <row r="22" spans="1:26">
      <c r="A22" t="s">
        <v>232</v>
      </c>
      <c r="B22" s="41">
        <v>91.4268</v>
      </c>
      <c r="C22" s="41">
        <v>94.54</v>
      </c>
      <c r="D22" s="41">
        <v>107.20609999999998</v>
      </c>
      <c r="E22" s="41">
        <v>135.03710000000001</v>
      </c>
      <c r="F22" s="41">
        <v>163.9</v>
      </c>
      <c r="G22" s="41">
        <v>227.7</v>
      </c>
      <c r="H22" s="41">
        <v>289.89679999999998</v>
      </c>
      <c r="I22" s="41">
        <v>318.41889999999995</v>
      </c>
      <c r="J22" s="41">
        <v>357.36259999999999</v>
      </c>
      <c r="K22" s="41">
        <v>372.37990000000002</v>
      </c>
      <c r="L22" s="41">
        <v>397.69529999999997</v>
      </c>
      <c r="M22" s="41">
        <v>436.9982</v>
      </c>
      <c r="N22" s="41">
        <v>458.54310000000004</v>
      </c>
      <c r="O22" s="41">
        <v>466.28309999999999</v>
      </c>
      <c r="P22" s="41">
        <v>477.8442</v>
      </c>
      <c r="Q22" s="41">
        <v>565.10320000000002</v>
      </c>
      <c r="R22" s="41">
        <v>637.05159999999978</v>
      </c>
      <c r="S22" s="25">
        <v>691.69149999999945</v>
      </c>
      <c r="W22" s="25"/>
    </row>
    <row r="23" spans="1:26">
      <c r="A23" t="s">
        <v>233</v>
      </c>
      <c r="B23" s="41">
        <v>31.549999999999997</v>
      </c>
      <c r="C23" s="41">
        <v>40.650000000000006</v>
      </c>
      <c r="D23" s="41">
        <v>40.75</v>
      </c>
      <c r="E23" s="41">
        <v>47.592100000000002</v>
      </c>
      <c r="F23" s="41">
        <v>52.62210000000001</v>
      </c>
      <c r="G23" s="41">
        <v>47.952600000000004</v>
      </c>
      <c r="H23" s="41">
        <v>52.226299999999995</v>
      </c>
      <c r="I23" s="41">
        <v>57.726299999999995</v>
      </c>
      <c r="J23" s="41">
        <v>48.112099999999998</v>
      </c>
      <c r="K23" s="41">
        <v>50.355800000000002</v>
      </c>
      <c r="L23" s="41">
        <v>53.642099999999992</v>
      </c>
      <c r="M23" s="41">
        <v>55.642099999999999</v>
      </c>
      <c r="N23" s="41">
        <v>58.021000000000001</v>
      </c>
      <c r="O23" s="41">
        <v>70.7316</v>
      </c>
      <c r="P23" s="41">
        <v>64.640000000000015</v>
      </c>
      <c r="Q23" s="41">
        <v>90.042700000000011</v>
      </c>
      <c r="R23" s="41">
        <v>79.053699999999992</v>
      </c>
      <c r="S23" s="25">
        <v>85.465799999999987</v>
      </c>
      <c r="W23" s="25"/>
    </row>
    <row r="24" spans="1:26">
      <c r="A24" t="s">
        <v>234</v>
      </c>
      <c r="B24" s="41">
        <v>79.021199999999993</v>
      </c>
      <c r="C24" s="41">
        <v>39.224700000000006</v>
      </c>
      <c r="D24" s="41">
        <v>11.881600000000001</v>
      </c>
      <c r="E24" s="41">
        <v>22.323700000000002</v>
      </c>
      <c r="F24" s="41">
        <v>31.54</v>
      </c>
      <c r="G24" s="41">
        <v>33.2605</v>
      </c>
      <c r="H24" s="41">
        <v>32.440000000000005</v>
      </c>
      <c r="I24" s="41">
        <v>1</v>
      </c>
      <c r="J24" s="41">
        <v>2.2000000000000002</v>
      </c>
      <c r="K24" s="41">
        <v>7.35</v>
      </c>
      <c r="L24" s="41">
        <v>1</v>
      </c>
      <c r="M24" s="41">
        <v>6</v>
      </c>
      <c r="N24" s="41">
        <v>39.4</v>
      </c>
      <c r="O24" s="41">
        <v>17</v>
      </c>
      <c r="P24" s="41">
        <v>27.3</v>
      </c>
      <c r="Q24" s="41">
        <v>11</v>
      </c>
      <c r="R24" s="41">
        <v>10.050000000000001</v>
      </c>
      <c r="S24" s="25">
        <v>11.56</v>
      </c>
      <c r="W24" s="25"/>
    </row>
    <row r="25" spans="1:26">
      <c r="A25" t="s">
        <v>235</v>
      </c>
      <c r="B25" s="41"/>
      <c r="C25" s="41"/>
      <c r="D25" s="41"/>
      <c r="E25" s="41"/>
      <c r="F25" s="41"/>
      <c r="G25" s="41"/>
      <c r="H25" s="41"/>
      <c r="I25" s="41"/>
      <c r="J25" s="41"/>
      <c r="K25" s="41"/>
      <c r="L25" s="41"/>
      <c r="M25" s="41"/>
      <c r="N25" s="41"/>
      <c r="O25" s="41">
        <v>489.88480000000021</v>
      </c>
      <c r="P25" s="41">
        <v>1134.2986000000001</v>
      </c>
      <c r="Q25" s="41">
        <v>555.55760000000009</v>
      </c>
      <c r="R25" s="41">
        <v>960.78999999999985</v>
      </c>
      <c r="S25" s="25">
        <v>1066.4309999999998</v>
      </c>
      <c r="T25" s="41">
        <v>7092</v>
      </c>
      <c r="U25" s="41">
        <v>7517</v>
      </c>
      <c r="V25" s="41">
        <v>8730</v>
      </c>
      <c r="W25" s="25">
        <v>8722.7000629999984</v>
      </c>
      <c r="Y25" s="122"/>
      <c r="Z25" s="122"/>
    </row>
    <row r="26" spans="1:26">
      <c r="A26" t="s">
        <v>236</v>
      </c>
      <c r="B26" s="41"/>
      <c r="C26" s="41"/>
      <c r="D26" s="41"/>
      <c r="E26" s="41"/>
      <c r="F26" s="41"/>
      <c r="G26" s="41"/>
      <c r="H26" s="41"/>
      <c r="I26" s="41"/>
      <c r="J26" s="41"/>
      <c r="K26" s="41"/>
      <c r="L26" s="41"/>
      <c r="M26" s="41"/>
      <c r="N26" s="41"/>
      <c r="O26" s="41">
        <v>52.753499999999995</v>
      </c>
      <c r="P26" s="41">
        <v>148.05680000000001</v>
      </c>
      <c r="Q26" s="41">
        <v>77.09</v>
      </c>
      <c r="R26" s="41">
        <v>112.69</v>
      </c>
      <c r="S26" s="25">
        <v>128.72999999999999</v>
      </c>
      <c r="T26" s="41">
        <v>1447</v>
      </c>
      <c r="U26" s="41">
        <v>1573</v>
      </c>
      <c r="V26" s="41">
        <v>1276</v>
      </c>
      <c r="W26" s="25">
        <v>1816.9950700000002</v>
      </c>
    </row>
    <row r="27" spans="1:26">
      <c r="A27" t="s">
        <v>237</v>
      </c>
      <c r="B27" s="41"/>
      <c r="C27" s="41"/>
      <c r="D27" s="41"/>
      <c r="E27" s="41"/>
      <c r="F27" s="41"/>
      <c r="G27" s="41"/>
      <c r="H27" s="41"/>
      <c r="I27" s="41"/>
      <c r="J27" s="41"/>
      <c r="K27" s="41"/>
      <c r="L27" s="41"/>
      <c r="M27" s="41"/>
      <c r="N27" s="41"/>
      <c r="O27" s="41">
        <v>236.37269999999998</v>
      </c>
      <c r="P27" s="41">
        <v>522.09770000000003</v>
      </c>
      <c r="Q27" s="41">
        <v>238.37269999999995</v>
      </c>
      <c r="R27" s="41">
        <v>455.90000000000003</v>
      </c>
      <c r="S27" s="25">
        <v>533.98</v>
      </c>
      <c r="T27" s="41">
        <v>5288</v>
      </c>
      <c r="U27" s="41">
        <v>5661</v>
      </c>
      <c r="V27" s="41">
        <v>6356</v>
      </c>
      <c r="W27" s="25">
        <v>6918.9672599999994</v>
      </c>
    </row>
    <row r="28" spans="1:26" s="1" customFormat="1">
      <c r="A28" s="1" t="s">
        <v>238</v>
      </c>
      <c r="B28" s="45">
        <v>667.1857</v>
      </c>
      <c r="C28" s="45">
        <v>486.21360000000027</v>
      </c>
      <c r="D28" s="45">
        <v>265.75</v>
      </c>
      <c r="E28" s="45"/>
      <c r="F28" s="45"/>
      <c r="G28" s="53"/>
      <c r="H28" s="45"/>
      <c r="I28" s="45"/>
      <c r="J28" s="45"/>
      <c r="K28" s="45"/>
      <c r="L28" s="45"/>
      <c r="M28" s="45"/>
      <c r="N28" s="45"/>
      <c r="O28" s="42"/>
    </row>
    <row r="29" spans="1:26" s="1" customFormat="1">
      <c r="A29" s="100" t="s">
        <v>239</v>
      </c>
      <c r="B29" s="102">
        <f t="shared" ref="B29:P29" si="1">+B5+B6+B28</f>
        <v>19707.04969999996</v>
      </c>
      <c r="C29" s="102">
        <f t="shared" si="1"/>
        <v>19739.088999999916</v>
      </c>
      <c r="D29" s="102">
        <f t="shared" si="1"/>
        <v>19610.297799999971</v>
      </c>
      <c r="E29" s="102">
        <f t="shared" si="1"/>
        <v>20102.00989999995</v>
      </c>
      <c r="F29" s="102">
        <f t="shared" si="1"/>
        <v>20638.51849999998</v>
      </c>
      <c r="G29" s="102">
        <f t="shared" si="1"/>
        <v>21320.658099999964</v>
      </c>
      <c r="H29" s="102">
        <f t="shared" si="1"/>
        <v>22189.641899999973</v>
      </c>
      <c r="I29" s="102">
        <f t="shared" si="1"/>
        <v>22628.787299999974</v>
      </c>
      <c r="J29" s="102">
        <f t="shared" si="1"/>
        <v>22929.336499999969</v>
      </c>
      <c r="K29" s="102">
        <f t="shared" si="1"/>
        <v>23179.85991578942</v>
      </c>
      <c r="L29" s="102">
        <f t="shared" si="1"/>
        <v>23468.825599999935</v>
      </c>
      <c r="M29" s="102">
        <f t="shared" si="1"/>
        <v>23841.345999999925</v>
      </c>
      <c r="N29" s="102">
        <f t="shared" si="1"/>
        <v>24213.547699999956</v>
      </c>
      <c r="O29" s="102">
        <f t="shared" si="1"/>
        <v>24847.886499999964</v>
      </c>
      <c r="P29" s="102">
        <f t="shared" si="1"/>
        <v>25480.77893</v>
      </c>
      <c r="Q29" s="102">
        <f t="shared" ref="Q29" si="2">+Q5+Q6+Q28</f>
        <v>25990.53069999993</v>
      </c>
      <c r="R29" s="102">
        <f>SUM(R5:R6,R28)</f>
        <v>27081.178319999948</v>
      </c>
      <c r="S29" s="102">
        <f>SUM(S5,S6,S28)</f>
        <v>28943.230339473634</v>
      </c>
      <c r="T29" s="102">
        <f t="shared" ref="T29:W29" si="3">SUM(T5,T6,T28)</f>
        <v>30495</v>
      </c>
      <c r="U29" s="102">
        <f t="shared" si="3"/>
        <v>31776</v>
      </c>
      <c r="V29" s="102">
        <f t="shared" si="3"/>
        <v>33947</v>
      </c>
      <c r="W29" s="102">
        <f t="shared" si="3"/>
        <v>35198.893261000005</v>
      </c>
    </row>
    <row r="31" spans="1:26">
      <c r="A31" s="100" t="s">
        <v>240</v>
      </c>
      <c r="B31" s="100">
        <v>2003</v>
      </c>
      <c r="C31" s="100">
        <v>2004</v>
      </c>
      <c r="D31" s="100">
        <v>2005</v>
      </c>
      <c r="E31" s="100">
        <v>2006</v>
      </c>
      <c r="F31" s="100">
        <v>2007</v>
      </c>
      <c r="G31" s="100">
        <v>2008</v>
      </c>
      <c r="H31" s="100">
        <v>2009</v>
      </c>
      <c r="I31" s="100">
        <v>2010</v>
      </c>
      <c r="J31" s="100">
        <v>2011</v>
      </c>
      <c r="K31" s="100">
        <v>2012</v>
      </c>
      <c r="L31" s="100">
        <v>2013</v>
      </c>
      <c r="M31" s="100">
        <v>2014</v>
      </c>
      <c r="N31" s="100">
        <v>2015</v>
      </c>
      <c r="O31" s="100">
        <v>2016</v>
      </c>
      <c r="P31" s="93">
        <v>2017</v>
      </c>
      <c r="Q31" s="93">
        <v>2018</v>
      </c>
      <c r="R31" s="93">
        <v>2019</v>
      </c>
      <c r="S31" s="93">
        <v>2020</v>
      </c>
      <c r="T31" s="93">
        <v>2021</v>
      </c>
      <c r="U31" s="93">
        <v>2022</v>
      </c>
      <c r="V31" s="93">
        <v>2023</v>
      </c>
      <c r="W31" s="93">
        <v>2024</v>
      </c>
    </row>
    <row r="32" spans="1:26">
      <c r="A32" s="99" t="s">
        <v>215</v>
      </c>
      <c r="B32" s="30">
        <f t="shared" ref="B32:J32" si="4">+B5/B$29*100</f>
        <v>76.784059665714395</v>
      </c>
      <c r="C32" s="30">
        <f t="shared" si="4"/>
        <v>76.48815707756313</v>
      </c>
      <c r="D32" s="30">
        <f t="shared" si="4"/>
        <v>76.019367742594881</v>
      </c>
      <c r="E32" s="30">
        <f t="shared" si="4"/>
        <v>75.341392603731563</v>
      </c>
      <c r="F32" s="30">
        <f t="shared" si="4"/>
        <v>73.490457660514707</v>
      </c>
      <c r="G32" s="30">
        <f t="shared" si="4"/>
        <v>71.397620226366215</v>
      </c>
      <c r="H32" s="30">
        <f t="shared" si="4"/>
        <v>69.136871920407103</v>
      </c>
      <c r="I32" s="30">
        <f t="shared" si="4"/>
        <v>67.784829105711694</v>
      </c>
      <c r="J32" s="30">
        <f t="shared" si="4"/>
        <v>66.692861348168506</v>
      </c>
      <c r="K32" s="30">
        <f t="shared" ref="K32:L32" si="5">+K5/K$29*100</f>
        <v>66.030792987508704</v>
      </c>
      <c r="L32" s="30">
        <f t="shared" si="5"/>
        <v>65.258240702082588</v>
      </c>
      <c r="M32" s="30">
        <f t="shared" ref="M32:N32" si="6">+M5/M$29*100</f>
        <v>64.301170328218788</v>
      </c>
      <c r="N32" s="30">
        <f t="shared" si="6"/>
        <v>63.676947265352545</v>
      </c>
      <c r="O32" s="30">
        <f t="shared" ref="O32:R32" si="7">+O5/O$29*100</f>
        <v>62.518120001876177</v>
      </c>
      <c r="P32" s="30">
        <f>+P5/P$29*100</f>
        <v>61.199568007083691</v>
      </c>
      <c r="Q32" s="30">
        <f t="shared" si="7"/>
        <v>59.725551121585873</v>
      </c>
      <c r="R32" s="30">
        <f t="shared" si="7"/>
        <v>58.082215751976861</v>
      </c>
      <c r="S32" s="30">
        <f>(S5/S29)*100</f>
        <v>56.279112524759121</v>
      </c>
      <c r="T32" s="30">
        <f t="shared" ref="T32:W32" si="8">(T5/T29)*100</f>
        <v>54.658140678799803</v>
      </c>
      <c r="U32" s="30">
        <f t="shared" si="8"/>
        <v>53.578172205438065</v>
      </c>
      <c r="V32" s="30">
        <f t="shared" si="8"/>
        <v>51.801337378855273</v>
      </c>
      <c r="W32" s="30">
        <f t="shared" si="8"/>
        <v>50.399967795737453</v>
      </c>
    </row>
    <row r="33" spans="1:23">
      <c r="A33" s="1" t="s">
        <v>216</v>
      </c>
      <c r="B33" s="30">
        <f t="shared" ref="B33:O33" si="9">100-B32-B55</f>
        <v>19.8304224097025</v>
      </c>
      <c r="C33" s="30">
        <f t="shared" si="9"/>
        <v>21.048641099900873</v>
      </c>
      <c r="D33" s="30">
        <f t="shared" si="9"/>
        <v>22.625476906322177</v>
      </c>
      <c r="E33" s="30">
        <f t="shared" si="9"/>
        <v>24.658607396268437</v>
      </c>
      <c r="F33" s="30">
        <f t="shared" si="9"/>
        <v>26.509542339485293</v>
      </c>
      <c r="G33" s="30">
        <f t="shared" si="9"/>
        <v>28.602379773633785</v>
      </c>
      <c r="H33" s="30">
        <f t="shared" si="9"/>
        <v>30.863128079592897</v>
      </c>
      <c r="I33" s="30">
        <f t="shared" si="9"/>
        <v>32.215170894288306</v>
      </c>
      <c r="J33" s="30">
        <f t="shared" si="9"/>
        <v>33.307138651831494</v>
      </c>
      <c r="K33" s="30">
        <f t="shared" si="9"/>
        <v>33.969207012491296</v>
      </c>
      <c r="L33" s="30">
        <f t="shared" si="9"/>
        <v>34.741759297917412</v>
      </c>
      <c r="M33" s="30">
        <f t="shared" si="9"/>
        <v>35.698829671781212</v>
      </c>
      <c r="N33" s="30">
        <f t="shared" si="9"/>
        <v>36.323052734647455</v>
      </c>
      <c r="O33" s="30">
        <f t="shared" si="9"/>
        <v>37.481879998123823</v>
      </c>
      <c r="P33" s="30">
        <f t="shared" ref="P33:R33" si="10">+P6/P$29*100</f>
        <v>38.800431992916316</v>
      </c>
      <c r="Q33" s="30">
        <f t="shared" si="10"/>
        <v>40.27444887841412</v>
      </c>
      <c r="R33" s="30">
        <f t="shared" si="10"/>
        <v>41.917784248023139</v>
      </c>
      <c r="S33" s="30">
        <f>(S6/S29)*100</f>
        <v>43.720887475240879</v>
      </c>
      <c r="T33" s="30">
        <f t="shared" ref="T33:U33" si="11">(T6/T29)*100</f>
        <v>45.341859321200197</v>
      </c>
      <c r="U33" s="30">
        <f t="shared" si="11"/>
        <v>46.421827794561935</v>
      </c>
      <c r="V33" s="30">
        <f>(V6/V29)*100</f>
        <v>48.198662621144727</v>
      </c>
      <c r="W33" s="30">
        <f>(W6/W29)*100</f>
        <v>49.60003220426254</v>
      </c>
    </row>
    <row r="34" spans="1:23">
      <c r="A34" t="s">
        <v>217</v>
      </c>
      <c r="B34" s="4">
        <f t="shared" ref="B34:M34" si="12">+B7/B$29*100</f>
        <v>1.6576545194382939</v>
      </c>
      <c r="C34" s="4">
        <f t="shared" si="12"/>
        <v>1.8002315101776059</v>
      </c>
      <c r="D34" s="4">
        <f t="shared" si="12"/>
        <v>2.0013683830951341</v>
      </c>
      <c r="E34" s="4">
        <f t="shared" si="12"/>
        <v>2.1463346309465363</v>
      </c>
      <c r="F34" s="4">
        <f t="shared" si="12"/>
        <v>2.0902115624239235</v>
      </c>
      <c r="G34" s="4">
        <f t="shared" si="12"/>
        <v>2.0755095735060856</v>
      </c>
      <c r="H34" s="4">
        <f t="shared" si="12"/>
        <v>2.0923717565717017</v>
      </c>
      <c r="I34" s="4">
        <f t="shared" si="12"/>
        <v>2.1517538414442576</v>
      </c>
      <c r="J34" s="4">
        <f t="shared" si="12"/>
        <v>2.08892961207142</v>
      </c>
      <c r="K34" s="4">
        <f t="shared" si="12"/>
        <v>1.9855646309859298</v>
      </c>
      <c r="L34" s="4">
        <f t="shared" si="12"/>
        <v>1.9128089647570659</v>
      </c>
      <c r="M34" s="4">
        <f t="shared" si="12"/>
        <v>1.9333832913628342</v>
      </c>
      <c r="N34" s="4">
        <f t="shared" ref="N34:R34" si="13">+N7/N$29*100</f>
        <v>1.9525693048276476</v>
      </c>
      <c r="O34" s="4">
        <f t="shared" si="13"/>
        <v>1.8432907764610096</v>
      </c>
      <c r="P34" s="4">
        <f t="shared" si="13"/>
        <v>1.7453646186474721</v>
      </c>
      <c r="Q34" s="4">
        <f t="shared" si="13"/>
        <v>1.9406968092421495</v>
      </c>
      <c r="R34" s="4">
        <f t="shared" si="13"/>
        <v>1.8411750556354702</v>
      </c>
      <c r="S34" s="4">
        <f>(S7/S29)*100</f>
        <v>1.8470941001733476</v>
      </c>
    </row>
    <row r="35" spans="1:23">
      <c r="A35" t="s">
        <v>218</v>
      </c>
      <c r="B35" s="4">
        <f t="shared" ref="B35:M35" si="14">+B8/B$29*100</f>
        <v>2.5836546197983203</v>
      </c>
      <c r="C35" s="4">
        <f t="shared" si="14"/>
        <v>3.017804418430873</v>
      </c>
      <c r="D35" s="4">
        <f t="shared" si="14"/>
        <v>3.4873249094667025</v>
      </c>
      <c r="E35" s="4">
        <f t="shared" si="14"/>
        <v>3.7545265560733885</v>
      </c>
      <c r="F35" s="4">
        <f t="shared" si="14"/>
        <v>4.1820923338077813</v>
      </c>
      <c r="G35" s="4">
        <f t="shared" si="14"/>
        <v>4.5310805861100594</v>
      </c>
      <c r="H35" s="4">
        <f t="shared" si="14"/>
        <v>4.8615273056750015</v>
      </c>
      <c r="I35" s="4">
        <f t="shared" si="14"/>
        <v>4.9978073725585901</v>
      </c>
      <c r="J35" s="4">
        <f t="shared" si="14"/>
        <v>5.1388538870280911</v>
      </c>
      <c r="K35" s="4">
        <f t="shared" si="14"/>
        <v>5.201081906361213</v>
      </c>
      <c r="L35" s="4">
        <f t="shared" si="14"/>
        <v>5.3413567485882325</v>
      </c>
      <c r="M35" s="4">
        <f t="shared" si="14"/>
        <v>5.4545208982748017</v>
      </c>
      <c r="N35" s="4">
        <f t="shared" ref="N35:R35" si="15">+N8/N$29*100</f>
        <v>5.5780793328356486</v>
      </c>
      <c r="O35" s="4">
        <f t="shared" si="15"/>
        <v>5.2364554224762783</v>
      </c>
      <c r="P35" s="4">
        <f t="shared" si="15"/>
        <v>4.644788933852265</v>
      </c>
      <c r="Q35" s="4">
        <f t="shared" si="15"/>
        <v>5.6033342174117395</v>
      </c>
      <c r="R35" s="4">
        <f t="shared" si="15"/>
        <v>5.3986952957665899</v>
      </c>
      <c r="S35" s="4">
        <f>(S8/S29)*100</f>
        <v>5.4924943807392275</v>
      </c>
    </row>
    <row r="36" spans="1:23">
      <c r="A36" t="s">
        <v>219</v>
      </c>
      <c r="B36" s="4">
        <f t="shared" ref="B36:M36" si="16">+B9/B$29*100</f>
        <v>2.6010286055147116</v>
      </c>
      <c r="C36" s="4">
        <f t="shared" si="16"/>
        <v>2.6162124300670717</v>
      </c>
      <c r="D36" s="4">
        <f t="shared" si="16"/>
        <v>2.7573431342791803</v>
      </c>
      <c r="E36" s="4">
        <f t="shared" si="16"/>
        <v>2.9408890103073801</v>
      </c>
      <c r="F36" s="4">
        <f t="shared" si="16"/>
        <v>3.1212104686680906</v>
      </c>
      <c r="G36" s="4">
        <f t="shared" si="16"/>
        <v>3.3374673364327401</v>
      </c>
      <c r="H36" s="4">
        <f t="shared" si="16"/>
        <v>3.4879706643666077</v>
      </c>
      <c r="I36" s="4">
        <f t="shared" si="16"/>
        <v>3.5927276580128584</v>
      </c>
      <c r="J36" s="4">
        <f t="shared" si="16"/>
        <v>3.6568511260672594</v>
      </c>
      <c r="K36" s="4">
        <f t="shared" si="16"/>
        <v>3.7822346777980647</v>
      </c>
      <c r="L36" s="4">
        <f t="shared" si="16"/>
        <v>3.758781180767746</v>
      </c>
      <c r="M36" s="4">
        <f t="shared" si="16"/>
        <v>3.7970339426306001</v>
      </c>
      <c r="N36" s="4">
        <f t="shared" ref="N36:R36" si="17">+N9/N$29*100</f>
        <v>3.9384468224786486</v>
      </c>
      <c r="O36" s="4">
        <f t="shared" si="17"/>
        <v>3.5577114375502372</v>
      </c>
      <c r="P36" s="4">
        <f t="shared" si="17"/>
        <v>3.3520462712165613</v>
      </c>
      <c r="Q36" s="4">
        <f t="shared" si="17"/>
        <v>4.1094382116637682</v>
      </c>
      <c r="R36" s="4">
        <f t="shared" si="17"/>
        <v>3.8715564279036192</v>
      </c>
      <c r="S36" s="4">
        <f>(S9/S29)*100</f>
        <v>3.9990097388039119</v>
      </c>
    </row>
    <row r="37" spans="1:23">
      <c r="A37" t="s">
        <v>220</v>
      </c>
      <c r="B37" s="4">
        <f t="shared" ref="B37:M37" si="18">+B10/B$29*100</f>
        <v>2.3803963918556561</v>
      </c>
      <c r="C37" s="4">
        <f t="shared" si="18"/>
        <v>2.4779583292825835</v>
      </c>
      <c r="D37" s="4">
        <f t="shared" si="18"/>
        <v>2.7442505233143422</v>
      </c>
      <c r="E37" s="4">
        <f t="shared" si="18"/>
        <v>3.0523375674986681</v>
      </c>
      <c r="F37" s="4">
        <f t="shared" si="18"/>
        <v>3.3395681962346311</v>
      </c>
      <c r="G37" s="4">
        <f t="shared" si="18"/>
        <v>3.701207984757287</v>
      </c>
      <c r="H37" s="4">
        <f t="shared" si="18"/>
        <v>4.080799519346912</v>
      </c>
      <c r="I37" s="4">
        <f t="shared" si="18"/>
        <v>4.5227257936177674</v>
      </c>
      <c r="J37" s="4">
        <f t="shared" si="18"/>
        <v>4.887448880171485</v>
      </c>
      <c r="K37" s="4">
        <f t="shared" si="18"/>
        <v>5.1650484703079185</v>
      </c>
      <c r="L37" s="4">
        <f t="shared" si="18"/>
        <v>5.9326534856520619</v>
      </c>
      <c r="M37" s="4">
        <f t="shared" si="18"/>
        <v>6.3959400614378259</v>
      </c>
      <c r="N37" s="4">
        <f t="shared" ref="N37:R37" si="19">+N10/N$29*100</f>
        <v>6.6996085005750832</v>
      </c>
      <c r="O37" s="4">
        <f t="shared" si="19"/>
        <v>6.4299488811654166</v>
      </c>
      <c r="P37" s="4">
        <f t="shared" si="19"/>
        <v>6.0297936896703801</v>
      </c>
      <c r="Q37" s="4">
        <f t="shared" si="19"/>
        <v>6.7994560034128275</v>
      </c>
      <c r="R37" s="4">
        <f t="shared" si="19"/>
        <v>6.5823941592804482</v>
      </c>
      <c r="S37" s="4">
        <f>(S10/S29)*100</f>
        <v>7.0404684484056013</v>
      </c>
    </row>
    <row r="38" spans="1:23">
      <c r="A38" t="s">
        <v>221</v>
      </c>
      <c r="B38" s="4">
        <f t="shared" ref="B38:M38" si="20">+B11/B$29*100</f>
        <v>4.1493643769518744</v>
      </c>
      <c r="C38" s="4">
        <f t="shared" si="20"/>
        <v>4.3282580062332299</v>
      </c>
      <c r="D38" s="4">
        <f t="shared" si="20"/>
        <v>4.3204208760154605</v>
      </c>
      <c r="E38" s="4">
        <f t="shared" si="20"/>
        <v>4.307595630027035</v>
      </c>
      <c r="F38" s="4">
        <f t="shared" si="20"/>
        <v>4.3731792085754639</v>
      </c>
      <c r="G38" s="4">
        <f t="shared" si="20"/>
        <v>4.3743063446995629</v>
      </c>
      <c r="H38" s="4">
        <f t="shared" si="20"/>
        <v>4.5262226606730467</v>
      </c>
      <c r="I38" s="4">
        <f t="shared" si="20"/>
        <v>4.6645690111727767</v>
      </c>
      <c r="J38" s="4">
        <f t="shared" si="20"/>
        <v>4.7808487611492847</v>
      </c>
      <c r="K38" s="4">
        <f t="shared" si="20"/>
        <v>4.8802447646779656</v>
      </c>
      <c r="L38" s="4">
        <f t="shared" si="20"/>
        <v>4.8481927446765924</v>
      </c>
      <c r="M38" s="4">
        <f t="shared" si="20"/>
        <v>4.7166535815553496</v>
      </c>
      <c r="N38" s="4">
        <f t="shared" ref="N38:R38" si="21">+N11/N$29*100</f>
        <v>4.6858180967838985</v>
      </c>
      <c r="O38" s="4">
        <f t="shared" si="21"/>
        <v>4.2184883611730948</v>
      </c>
      <c r="P38" s="4">
        <f t="shared" si="21"/>
        <v>3.5143890320624505</v>
      </c>
      <c r="Q38" s="4">
        <f t="shared" si="21"/>
        <v>3.9144633549171899</v>
      </c>
      <c r="R38" s="4">
        <f t="shared" si="21"/>
        <v>3.7784903149664761</v>
      </c>
      <c r="S38" s="4">
        <f>(S11/S29)*100</f>
        <v>3.8240676214033398</v>
      </c>
    </row>
    <row r="39" spans="1:23">
      <c r="A39" t="s">
        <v>222</v>
      </c>
      <c r="B39" s="4">
        <f t="shared" ref="B39:M39" si="22">+B12/B$29*100</f>
        <v>0.3321679348076142</v>
      </c>
      <c r="C39" s="4">
        <f t="shared" si="22"/>
        <v>0.35239721549459702</v>
      </c>
      <c r="D39" s="4">
        <f t="shared" si="22"/>
        <v>0.46378693953337174</v>
      </c>
      <c r="E39" s="4">
        <f t="shared" si="22"/>
        <v>0.66336650247098095</v>
      </c>
      <c r="F39" s="4">
        <f t="shared" si="22"/>
        <v>0.86033307090332167</v>
      </c>
      <c r="G39" s="4">
        <f t="shared" si="22"/>
        <v>0.97835676094820156</v>
      </c>
      <c r="H39" s="4">
        <f t="shared" si="22"/>
        <v>1.2722152131711524</v>
      </c>
      <c r="I39" s="4">
        <f t="shared" si="22"/>
        <v>1.2924687307481135</v>
      </c>
      <c r="J39" s="4">
        <f t="shared" si="22"/>
        <v>1.2146884407230902</v>
      </c>
      <c r="K39" s="4">
        <f t="shared" si="22"/>
        <v>1.1982341610736216</v>
      </c>
      <c r="L39" s="4">
        <f t="shared" si="22"/>
        <v>1.0346158948831281</v>
      </c>
      <c r="M39" s="4">
        <f t="shared" si="22"/>
        <v>0.95611212554861913</v>
      </c>
      <c r="N39" s="4">
        <f t="shared" ref="N39:R39" si="23">+N12/N$29*100</f>
        <v>0.91634857786659818</v>
      </c>
      <c r="O39" s="4">
        <f t="shared" si="23"/>
        <v>0.82820766265171208</v>
      </c>
      <c r="P39" s="4">
        <f t="shared" si="23"/>
        <v>0.80029382367079771</v>
      </c>
      <c r="Q39" s="4">
        <f t="shared" si="23"/>
        <v>0.97732786964600404</v>
      </c>
      <c r="R39" s="4">
        <f t="shared" si="23"/>
        <v>1.0196867977345849</v>
      </c>
      <c r="S39" s="4">
        <f>(S12/S29)*100</f>
        <v>1.0776177929753237</v>
      </c>
    </row>
    <row r="40" spans="1:23">
      <c r="A40" t="s">
        <v>223</v>
      </c>
      <c r="B40" s="4">
        <f t="shared" ref="B40:M40" si="24">+B13/B$29*100</f>
        <v>9.2860170743873649E-2</v>
      </c>
      <c r="C40" s="4">
        <f t="shared" si="24"/>
        <v>8.0044220885776785E-2</v>
      </c>
      <c r="D40" s="4">
        <f t="shared" si="24"/>
        <v>5.915259481679068E-2</v>
      </c>
      <c r="E40" s="4">
        <f t="shared" si="24"/>
        <v>6.8649851774274739E-2</v>
      </c>
      <c r="F40" s="4">
        <f t="shared" si="24"/>
        <v>6.1535424647849661E-2</v>
      </c>
      <c r="G40" s="4">
        <f t="shared" si="24"/>
        <v>4.8309953434317383E-2</v>
      </c>
      <c r="H40" s="4">
        <f t="shared" si="24"/>
        <v>5.9036554348360241E-2</v>
      </c>
      <c r="I40" s="4">
        <f t="shared" si="24"/>
        <v>4.1540007758170981E-2</v>
      </c>
      <c r="J40" s="4">
        <f t="shared" si="24"/>
        <v>4.0995516813144652E-2</v>
      </c>
      <c r="K40" s="4">
        <f t="shared" si="24"/>
        <v>2.8472993469232651E-2</v>
      </c>
      <c r="L40" s="4">
        <f t="shared" si="24"/>
        <v>2.1730955297567228E-2</v>
      </c>
      <c r="M40" s="4">
        <f t="shared" si="24"/>
        <v>1.9294212667355332E-2</v>
      </c>
      <c r="N40" s="4">
        <f t="shared" ref="N40:R40" si="25">+N13/N$29*100</f>
        <v>1.4867709782156402E-2</v>
      </c>
      <c r="O40" s="4">
        <f t="shared" si="25"/>
        <v>2.3342025487761337E-2</v>
      </c>
      <c r="P40" s="4">
        <f t="shared" si="25"/>
        <v>2.2762255486512319E-2</v>
      </c>
      <c r="Q40" s="4">
        <f t="shared" si="25"/>
        <v>1.8468264674564774E-2</v>
      </c>
      <c r="R40" s="4">
        <f t="shared" si="25"/>
        <v>3.249489330196921E-2</v>
      </c>
      <c r="S40" s="4">
        <f>(S13/S29)*100</f>
        <v>4.5606519539035183E-2</v>
      </c>
    </row>
    <row r="41" spans="1:23">
      <c r="A41" t="s">
        <v>224</v>
      </c>
      <c r="B41" s="4">
        <f t="shared" ref="B41:M41" si="26">+B14/B$29*100</f>
        <v>0.51250695328585993</v>
      </c>
      <c r="C41" s="4">
        <f t="shared" si="26"/>
        <v>0.5098512905028213</v>
      </c>
      <c r="D41" s="4">
        <f t="shared" si="26"/>
        <v>0.5154378634678366</v>
      </c>
      <c r="E41" s="4">
        <f t="shared" si="26"/>
        <v>0.45076139376491015</v>
      </c>
      <c r="F41" s="4">
        <f t="shared" si="26"/>
        <v>0.45697126952208356</v>
      </c>
      <c r="G41" s="4">
        <f t="shared" si="26"/>
        <v>0.5007078088269713</v>
      </c>
      <c r="H41" s="4">
        <f t="shared" si="26"/>
        <v>0.54189112443495613</v>
      </c>
      <c r="I41" s="4">
        <f t="shared" si="26"/>
        <v>0.58237411600046352</v>
      </c>
      <c r="J41" s="4">
        <f t="shared" si="26"/>
        <v>0.69496559571185246</v>
      </c>
      <c r="K41" s="4">
        <f t="shared" si="26"/>
        <v>0.64165702700682015</v>
      </c>
      <c r="L41" s="4">
        <f t="shared" si="26"/>
        <v>0.6214959473728433</v>
      </c>
      <c r="M41" s="4">
        <f t="shared" si="26"/>
        <v>0.57602033039577727</v>
      </c>
      <c r="N41" s="4">
        <f t="shared" ref="N41:R41" si="27">+N14/N$29*100</f>
        <v>0.57237791717733399</v>
      </c>
      <c r="O41" s="4">
        <f t="shared" si="27"/>
        <v>0.58496363463347356</v>
      </c>
      <c r="P41" s="4">
        <f t="shared" si="27"/>
        <v>0.54249793689489845</v>
      </c>
      <c r="Q41" s="4">
        <f t="shared" si="27"/>
        <v>0.63413980230884792</v>
      </c>
      <c r="R41" s="4">
        <f t="shared" si="27"/>
        <v>0.64731673758278452</v>
      </c>
      <c r="S41" s="4">
        <f>(S14/S29)*100</f>
        <v>0.66087647355356871</v>
      </c>
    </row>
    <row r="42" spans="1:23">
      <c r="A42" t="s">
        <v>225</v>
      </c>
      <c r="B42" s="4">
        <f t="shared" ref="B42:M42" si="28">+B15/B$29*100</f>
        <v>0.98100478226327525</v>
      </c>
      <c r="C42" s="4">
        <f t="shared" si="28"/>
        <v>0.99278897825528289</v>
      </c>
      <c r="D42" s="4">
        <f t="shared" si="28"/>
        <v>0.99805470572711208</v>
      </c>
      <c r="E42" s="4">
        <f t="shared" si="28"/>
        <v>1.1566425504546218</v>
      </c>
      <c r="F42" s="4">
        <f t="shared" si="28"/>
        <v>1.2472605531254592</v>
      </c>
      <c r="G42" s="4">
        <f t="shared" si="28"/>
        <v>1.3902600877033935</v>
      </c>
      <c r="H42" s="4">
        <f t="shared" si="28"/>
        <v>1.4774005884250005</v>
      </c>
      <c r="I42" s="4">
        <f t="shared" si="28"/>
        <v>1.6700550276505548</v>
      </c>
      <c r="J42" s="4">
        <f t="shared" si="28"/>
        <v>1.7723181828658694</v>
      </c>
      <c r="K42" s="4">
        <f t="shared" si="28"/>
        <v>1.9374042881686921</v>
      </c>
      <c r="L42" s="4">
        <f t="shared" si="28"/>
        <v>1.9268799713608211</v>
      </c>
      <c r="M42" s="4">
        <f t="shared" si="28"/>
        <v>1.9228608149892263</v>
      </c>
      <c r="N42" s="4">
        <f t="shared" ref="N42:R42" si="29">+N15/N$29*100</f>
        <v>2.0093061373241103</v>
      </c>
      <c r="O42" s="4">
        <f t="shared" si="29"/>
        <v>1.9357030627132046</v>
      </c>
      <c r="P42" s="4">
        <f t="shared" si="29"/>
        <v>1.630997628218896</v>
      </c>
      <c r="Q42" s="4">
        <f t="shared" si="29"/>
        <v>2.1797573375444834</v>
      </c>
      <c r="R42" s="4">
        <f t="shared" si="29"/>
        <v>1.9905049685445195</v>
      </c>
      <c r="S42" s="4">
        <f>(S15/S29)*100</f>
        <v>2.0149433672737924</v>
      </c>
    </row>
    <row r="43" spans="1:23">
      <c r="A43" t="s">
        <v>226</v>
      </c>
      <c r="B43" s="4">
        <f t="shared" ref="B43:M43" si="30">+B16/B$29*100</f>
        <v>0.64443943630994271</v>
      </c>
      <c r="C43" s="4">
        <f t="shared" si="30"/>
        <v>0.76906487427054337</v>
      </c>
      <c r="D43" s="4">
        <f t="shared" si="30"/>
        <v>0.81058432473167363</v>
      </c>
      <c r="E43" s="4">
        <f t="shared" si="30"/>
        <v>0.85660439357360207</v>
      </c>
      <c r="F43" s="4">
        <f t="shared" si="30"/>
        <v>0.94572243642391407</v>
      </c>
      <c r="G43" s="4">
        <f t="shared" si="30"/>
        <v>1.058313955140064</v>
      </c>
      <c r="H43" s="4">
        <f t="shared" si="30"/>
        <v>1.2236601258535875</v>
      </c>
      <c r="I43" s="4">
        <f t="shared" si="30"/>
        <v>1.3274498364302552</v>
      </c>
      <c r="J43" s="4">
        <f t="shared" si="30"/>
        <v>1.4034121746174404</v>
      </c>
      <c r="K43" s="4">
        <f t="shared" si="30"/>
        <v>1.394769861312984</v>
      </c>
      <c r="L43" s="4">
        <f t="shared" si="30"/>
        <v>1.4033505792467134</v>
      </c>
      <c r="M43" s="4">
        <f t="shared" si="30"/>
        <v>1.4732297413073958</v>
      </c>
      <c r="N43" s="4">
        <f t="shared" ref="N43:R43" si="31">+N16/N$29*100</f>
        <v>1.362575629510089</v>
      </c>
      <c r="O43" s="4">
        <f t="shared" si="31"/>
        <v>1.4448287181286046</v>
      </c>
      <c r="P43" s="4">
        <f t="shared" si="31"/>
        <v>1.4119992210143948</v>
      </c>
      <c r="Q43" s="4">
        <f t="shared" si="31"/>
        <v>1.7489492817474523</v>
      </c>
      <c r="R43" s="4">
        <f t="shared" si="31"/>
        <v>1.8999254534652805</v>
      </c>
      <c r="S43" s="4">
        <f>(S16/S29)*100</f>
        <v>2.0778202465528133</v>
      </c>
    </row>
    <row r="44" spans="1:23">
      <c r="A44" t="s">
        <v>227</v>
      </c>
      <c r="B44" s="4">
        <f t="shared" ref="B44:M44" si="32">+B17/B$29*100</f>
        <v>0.40984013959228088</v>
      </c>
      <c r="C44" s="4">
        <f t="shared" si="32"/>
        <v>0.50586377111932801</v>
      </c>
      <c r="D44" s="4">
        <f t="shared" si="32"/>
        <v>0.59241833645178077</v>
      </c>
      <c r="E44" s="4">
        <f t="shared" si="32"/>
        <v>0.63369583754906178</v>
      </c>
      <c r="F44" s="4">
        <f t="shared" si="32"/>
        <v>0.69699818812091641</v>
      </c>
      <c r="G44" s="4">
        <f t="shared" si="32"/>
        <v>0.83255075508199372</v>
      </c>
      <c r="H44" s="4">
        <f t="shared" si="32"/>
        <v>0.90382846601954492</v>
      </c>
      <c r="I44" s="4">
        <f t="shared" si="32"/>
        <v>0.93668519302402153</v>
      </c>
      <c r="J44" s="4">
        <f t="shared" si="32"/>
        <v>1.0937150318326934</v>
      </c>
      <c r="K44" s="4">
        <f t="shared" si="32"/>
        <v>1.087107518835142</v>
      </c>
      <c r="L44" s="4">
        <f t="shared" si="32"/>
        <v>1.0131043796243502</v>
      </c>
      <c r="M44" s="4">
        <f t="shared" si="32"/>
        <v>1.0145488430057628</v>
      </c>
      <c r="N44" s="4">
        <f>+N17/N$29*100</f>
        <v>0.99410835199502967</v>
      </c>
      <c r="O44" s="4">
        <f>+O17/O$29*100</f>
        <v>1.0275847807015712</v>
      </c>
      <c r="P44" s="4">
        <f>+P17/P$29*100</f>
        <v>0.98796037865079511</v>
      </c>
      <c r="Q44" s="4">
        <f>+Q17/Q$29*100</f>
        <v>1.1481566245971302</v>
      </c>
      <c r="R44" s="4">
        <f>+R17/R$29*100</f>
        <v>1.1393499808393881</v>
      </c>
      <c r="S44" s="4">
        <f>(S17/S29)*100</f>
        <v>1.1725840413090951</v>
      </c>
    </row>
    <row r="45" spans="1:23">
      <c r="A45" t="s">
        <v>228</v>
      </c>
      <c r="B45" s="4">
        <f t="shared" ref="B45:M45" si="33">+B18/B$29*100</f>
        <v>1.1326160099956537</v>
      </c>
      <c r="C45" s="4">
        <f t="shared" si="33"/>
        <v>1.3443386369046775</v>
      </c>
      <c r="D45" s="4">
        <f t="shared" si="33"/>
        <v>1.6942521902956542</v>
      </c>
      <c r="E45" s="4">
        <f t="shared" si="33"/>
        <v>2.0164157813891084</v>
      </c>
      <c r="F45" s="4">
        <f t="shared" si="33"/>
        <v>2.2410959391295475</v>
      </c>
      <c r="G45" s="4">
        <f t="shared" si="33"/>
        <v>2.3943791866349602</v>
      </c>
      <c r="H45" s="4">
        <f t="shared" si="33"/>
        <v>2.5302846369954293</v>
      </c>
      <c r="I45" s="4">
        <f t="shared" si="33"/>
        <v>2.5832025032998591</v>
      </c>
      <c r="J45" s="4">
        <f t="shared" si="33"/>
        <v>2.4927044879820262</v>
      </c>
      <c r="K45" s="4">
        <f t="shared" si="33"/>
        <v>2.567215255665336</v>
      </c>
      <c r="L45" s="4">
        <f t="shared" si="33"/>
        <v>2.7529400533787332</v>
      </c>
      <c r="M45" s="4">
        <f t="shared" si="33"/>
        <v>2.9376718076236239</v>
      </c>
      <c r="N45" s="4">
        <f t="shared" ref="N45:R45" si="34">+N18/N$29*100</f>
        <v>2.9223586265303916</v>
      </c>
      <c r="O45" s="4">
        <f t="shared" si="34"/>
        <v>2.7402857784302936</v>
      </c>
      <c r="P45" s="4">
        <f t="shared" si="34"/>
        <v>2.562289802025294</v>
      </c>
      <c r="Q45" s="4">
        <f t="shared" si="34"/>
        <v>2.7309384644462131</v>
      </c>
      <c r="R45" s="4">
        <f t="shared" si="34"/>
        <v>2.7225299848031166</v>
      </c>
      <c r="S45" s="4">
        <f>(S18/S29)*100</f>
        <v>2.8308957183110102</v>
      </c>
    </row>
    <row r="46" spans="1:23">
      <c r="A46" t="s">
        <v>229</v>
      </c>
      <c r="B46" s="4">
        <f t="shared" ref="B46:M46" si="35">+B19/B$29*100</f>
        <v>0.74715445610308828</v>
      </c>
      <c r="C46" s="4">
        <f t="shared" si="35"/>
        <v>0.78527332239092007</v>
      </c>
      <c r="D46" s="4">
        <f t="shared" si="35"/>
        <v>0.80905961560665451</v>
      </c>
      <c r="E46" s="4">
        <f t="shared" si="35"/>
        <v>1.0016411344021896</v>
      </c>
      <c r="F46" s="4">
        <f t="shared" si="35"/>
        <v>1.1306872632354896</v>
      </c>
      <c r="G46" s="4">
        <f t="shared" si="35"/>
        <v>1.3509357856078583</v>
      </c>
      <c r="H46" s="4">
        <f t="shared" si="35"/>
        <v>1.5338210572925035</v>
      </c>
      <c r="I46" s="4">
        <f t="shared" si="35"/>
        <v>1.6408996870990094</v>
      </c>
      <c r="J46" s="4">
        <f t="shared" si="35"/>
        <v>1.6862123332700911</v>
      </c>
      <c r="K46" s="4">
        <f t="shared" si="35"/>
        <v>1.7287490151182516</v>
      </c>
      <c r="L46" s="4">
        <f t="shared" si="35"/>
        <v>1.7566102668554542</v>
      </c>
      <c r="M46" s="4">
        <f t="shared" si="35"/>
        <v>1.9794691960764357</v>
      </c>
      <c r="N46" s="4">
        <f t="shared" ref="N46:R46" si="36">+N19/N$29*100</f>
        <v>1.9637440406966917</v>
      </c>
      <c r="O46" s="4">
        <f t="shared" si="36"/>
        <v>1.9009665067489769</v>
      </c>
      <c r="P46" s="4">
        <f t="shared" si="36"/>
        <v>1.934830961621627</v>
      </c>
      <c r="Q46" s="4">
        <f t="shared" si="36"/>
        <v>2.1872519902027299</v>
      </c>
      <c r="R46" s="4">
        <f t="shared" si="36"/>
        <v>2.2697919297922229</v>
      </c>
      <c r="S46" s="4">
        <f>(S19/S29)*100</f>
        <v>2.5064368817554481</v>
      </c>
    </row>
    <row r="47" spans="1:23">
      <c r="A47" t="s">
        <v>230</v>
      </c>
      <c r="B47" s="4">
        <f t="shared" ref="B47:M47" si="37">+B20/B$29*100</f>
        <v>0.47213967294150677</v>
      </c>
      <c r="C47" s="4">
        <f t="shared" si="37"/>
        <v>0.46134094638308987</v>
      </c>
      <c r="D47" s="4">
        <f t="shared" si="37"/>
        <v>0.42946823581638893</v>
      </c>
      <c r="E47" s="4">
        <f t="shared" si="37"/>
        <v>0.43138920153452032</v>
      </c>
      <c r="F47" s="4">
        <f t="shared" si="37"/>
        <v>0.39490819072115119</v>
      </c>
      <c r="G47" s="4">
        <f t="shared" si="37"/>
        <v>0.42250900313438328</v>
      </c>
      <c r="H47" s="4">
        <f t="shared" si="37"/>
        <v>0.39820381238329083</v>
      </c>
      <c r="I47" s="4">
        <f t="shared" si="37"/>
        <v>0.3690431965834956</v>
      </c>
      <c r="J47" s="4">
        <f t="shared" si="37"/>
        <v>0.39167465661293832</v>
      </c>
      <c r="K47" s="4">
        <f t="shared" si="37"/>
        <v>0.35939259470353396</v>
      </c>
      <c r="L47" s="4">
        <f t="shared" si="37"/>
        <v>0.34893096653289818</v>
      </c>
      <c r="M47" s="4">
        <f t="shared" si="37"/>
        <v>0.29595686418040418</v>
      </c>
      <c r="N47" s="4">
        <f t="shared" ref="N47:R47" si="38">+N20/N$29*100</f>
        <v>0.29285919138565608</v>
      </c>
      <c r="O47" s="4">
        <f t="shared" si="38"/>
        <v>0.2264981369743462</v>
      </c>
      <c r="P47" s="4">
        <f t="shared" si="38"/>
        <v>0.2174972757004332</v>
      </c>
      <c r="Q47" s="4">
        <f t="shared" si="38"/>
        <v>0.22627048550416923</v>
      </c>
      <c r="R47" s="4">
        <f t="shared" si="38"/>
        <v>0.26715971936334909</v>
      </c>
      <c r="S47" s="4">
        <f>(S20/S29)*100</f>
        <v>0.2964351214210747</v>
      </c>
    </row>
    <row r="48" spans="1:23">
      <c r="A48" t="s">
        <v>231</v>
      </c>
      <c r="B48" s="4">
        <f t="shared" ref="B48:M48" si="39">+B21/B$29*100</f>
        <v>0.10859058218136042</v>
      </c>
      <c r="C48" s="4">
        <f t="shared" si="39"/>
        <v>0.12361259427930084</v>
      </c>
      <c r="D48" s="4">
        <f t="shared" si="39"/>
        <v>0.12748404055342819</v>
      </c>
      <c r="E48" s="4">
        <f t="shared" si="39"/>
        <v>0.1581931366972418</v>
      </c>
      <c r="F48" s="4">
        <f t="shared" si="39"/>
        <v>0.16583070146241374</v>
      </c>
      <c r="G48" s="4">
        <f t="shared" si="39"/>
        <v>0.15759363450418101</v>
      </c>
      <c r="H48" s="4">
        <f t="shared" si="39"/>
        <v>0.18588582991057664</v>
      </c>
      <c r="I48" s="4">
        <f t="shared" si="39"/>
        <v>0.17520779825439453</v>
      </c>
      <c r="J48" s="4">
        <f t="shared" si="39"/>
        <v>0.18555879277187137</v>
      </c>
      <c r="K48" s="4">
        <f t="shared" si="39"/>
        <v>0.15660146408077963</v>
      </c>
      <c r="L48" s="4">
        <f t="shared" si="39"/>
        <v>0.14091033170402908</v>
      </c>
      <c r="M48" s="4">
        <f t="shared" si="39"/>
        <v>0.13464004926567527</v>
      </c>
      <c r="N48" s="4">
        <f t="shared" ref="N48:R48" si="40">+N21/N$29*100</f>
        <v>0.12389758151797005</v>
      </c>
      <c r="O48" s="4">
        <f t="shared" si="40"/>
        <v>0.11886000847597257</v>
      </c>
      <c r="P48" s="4">
        <f t="shared" si="40"/>
        <v>8.5162231734020238E-2</v>
      </c>
      <c r="Q48" s="4">
        <f t="shared" si="40"/>
        <v>0.14146844642922238</v>
      </c>
      <c r="R48" s="4">
        <f t="shared" si="40"/>
        <v>0.1279194708245622</v>
      </c>
      <c r="S48" s="4">
        <f>(S21/S29)*100</f>
        <v>0.13523749609461128</v>
      </c>
    </row>
    <row r="49" spans="1:23">
      <c r="A49" t="s">
        <v>232</v>
      </c>
      <c r="B49" s="4">
        <f t="shared" ref="B49:M49" si="41">+B22/B$29*100</f>
        <v>0.46392941303639268</v>
      </c>
      <c r="C49" s="4">
        <f t="shared" si="41"/>
        <v>0.47894814193299606</v>
      </c>
      <c r="D49" s="4">
        <f t="shared" si="41"/>
        <v>0.54668267199899501</v>
      </c>
      <c r="E49" s="4">
        <f t="shared" si="41"/>
        <v>0.67175919558173314</v>
      </c>
      <c r="F49" s="4">
        <f t="shared" si="41"/>
        <v>0.79414614958917795</v>
      </c>
      <c r="G49" s="4">
        <f t="shared" si="41"/>
        <v>1.0679782909702977</v>
      </c>
      <c r="H49" s="4">
        <f t="shared" si="41"/>
        <v>1.3064510067645587</v>
      </c>
      <c r="I49" s="4">
        <f t="shared" si="41"/>
        <v>1.4071408059944968</v>
      </c>
      <c r="J49" s="4">
        <f t="shared" si="41"/>
        <v>1.5585387741158603</v>
      </c>
      <c r="K49" s="4">
        <f t="shared" si="41"/>
        <v>1.6064803728444714</v>
      </c>
      <c r="L49" s="4">
        <f t="shared" si="41"/>
        <v>1.6945683894808998</v>
      </c>
      <c r="M49" s="4">
        <f t="shared" si="41"/>
        <v>1.832942653489452</v>
      </c>
      <c r="N49" s="4">
        <f t="shared" ref="N49:R49" si="42">+N22/N$29*100</f>
        <v>1.8937460370584229</v>
      </c>
      <c r="O49" s="4">
        <f t="shared" si="42"/>
        <v>1.8765503456400636</v>
      </c>
      <c r="P49" s="4">
        <f t="shared" si="42"/>
        <v>1.8753123729565673</v>
      </c>
      <c r="Q49" s="4">
        <f t="shared" si="42"/>
        <v>2.1742657220923984</v>
      </c>
      <c r="R49" s="4">
        <f t="shared" si="42"/>
        <v>2.3523777011191771</v>
      </c>
      <c r="S49" s="4">
        <f>(S22/S29)*100</f>
        <v>2.3898213567980702</v>
      </c>
    </row>
    <row r="50" spans="1:23">
      <c r="A50" t="s">
        <v>233</v>
      </c>
      <c r="B50" s="4">
        <f t="shared" ref="B50:M50" si="43">+B23/B$29*100</f>
        <v>0.16009499382345424</v>
      </c>
      <c r="C50" s="4">
        <f t="shared" si="43"/>
        <v>0.20593655563334345</v>
      </c>
      <c r="D50" s="4">
        <f t="shared" si="43"/>
        <v>0.20779898610208797</v>
      </c>
      <c r="E50" s="4">
        <f t="shared" si="43"/>
        <v>0.2367529427990189</v>
      </c>
      <c r="F50" s="4">
        <f t="shared" si="43"/>
        <v>0.25497033617020554</v>
      </c>
      <c r="G50" s="4">
        <f t="shared" si="43"/>
        <v>0.22491144398586871</v>
      </c>
      <c r="H50" s="4">
        <f t="shared" si="43"/>
        <v>0.23536341972242489</v>
      </c>
      <c r="I50" s="4">
        <f t="shared" si="43"/>
        <v>0.25510116487771339</v>
      </c>
      <c r="J50" s="4">
        <f t="shared" si="43"/>
        <v>0.2098277026027337</v>
      </c>
      <c r="K50" s="4">
        <f t="shared" si="43"/>
        <v>0.21723944917242211</v>
      </c>
      <c r="L50" s="4">
        <f t="shared" si="43"/>
        <v>0.22856746611130016</v>
      </c>
      <c r="M50" s="4">
        <f t="shared" si="43"/>
        <v>0.23338489362135917</v>
      </c>
      <c r="N50" s="4">
        <f t="shared" ref="N50:R50" si="44">+N23/N$29*100</f>
        <v>0.23962205257513797</v>
      </c>
      <c r="O50" s="4">
        <f t="shared" si="44"/>
        <v>0.28465841551554133</v>
      </c>
      <c r="P50" s="4">
        <f t="shared" si="44"/>
        <v>0.25368141287037183</v>
      </c>
      <c r="Q50" s="4">
        <f t="shared" si="44"/>
        <v>0.34644425325259037</v>
      </c>
      <c r="R50" s="4">
        <f t="shared" si="44"/>
        <v>0.29191381211657758</v>
      </c>
      <c r="S50" s="4">
        <f>(S23/S29)*100</f>
        <v>0.29528770284994482</v>
      </c>
    </row>
    <row r="51" spans="1:23">
      <c r="A51" t="s">
        <v>234</v>
      </c>
      <c r="B51" s="4">
        <f t="shared" ref="B51:M51" si="45">+B24/B$29*100</f>
        <v>0.40097935105933263</v>
      </c>
      <c r="C51" s="4">
        <f t="shared" si="45"/>
        <v>0.19871585765685626</v>
      </c>
      <c r="D51" s="4">
        <f t="shared" si="45"/>
        <v>6.0588575049584495E-2</v>
      </c>
      <c r="E51" s="4">
        <f t="shared" si="45"/>
        <v>0.11105207942415778</v>
      </c>
      <c r="F51" s="4">
        <f t="shared" si="45"/>
        <v>0.15282104672387231</v>
      </c>
      <c r="G51" s="4">
        <f t="shared" si="45"/>
        <v>0.15600128215554498</v>
      </c>
      <c r="H51" s="4">
        <f t="shared" si="45"/>
        <v>0.1461943376382295</v>
      </c>
      <c r="I51" s="4">
        <f t="shared" si="45"/>
        <v>4.4191497615075513E-3</v>
      </c>
      <c r="J51" s="4">
        <f t="shared" si="45"/>
        <v>9.5946954243530044E-3</v>
      </c>
      <c r="K51" s="4">
        <f t="shared" si="45"/>
        <v>3.1708560908918187E-2</v>
      </c>
      <c r="L51" s="4">
        <f t="shared" si="45"/>
        <v>4.2609716269739664E-3</v>
      </c>
      <c r="M51" s="4">
        <f t="shared" si="45"/>
        <v>2.5166364348724348E-2</v>
      </c>
      <c r="N51" s="4">
        <f t="shared" ref="N51:R51" si="46">+N24/N$29*100</f>
        <v>0.16271882372693394</v>
      </c>
      <c r="O51" s="4">
        <f t="shared" si="46"/>
        <v>6.8416281602059092E-2</v>
      </c>
      <c r="P51" s="4">
        <f t="shared" si="46"/>
        <v>0.10713958185892868</v>
      </c>
      <c r="Q51" s="4">
        <f t="shared" si="46"/>
        <v>4.2323106545877606E-2</v>
      </c>
      <c r="R51" s="4">
        <f t="shared" si="46"/>
        <v>3.7110645191453469E-2</v>
      </c>
      <c r="S51" s="4">
        <f>(S24/S29)*100</f>
        <v>3.9940254990245963E-2</v>
      </c>
    </row>
    <row r="52" spans="1:23">
      <c r="A52" t="s">
        <v>235</v>
      </c>
      <c r="B52" s="4"/>
      <c r="C52" s="4"/>
      <c r="D52" s="4"/>
      <c r="E52" s="4"/>
      <c r="F52" s="4"/>
      <c r="G52" s="4"/>
      <c r="H52" s="4"/>
      <c r="I52" s="4"/>
      <c r="J52" s="4"/>
      <c r="K52" s="4"/>
      <c r="L52" s="4"/>
      <c r="M52" s="4"/>
      <c r="N52" s="4"/>
      <c r="O52" s="4">
        <f>O25/O29</f>
        <v>1.971535084080495E-2</v>
      </c>
      <c r="P52" s="4">
        <f>P25/P29</f>
        <v>4.4515852639988349E-2</v>
      </c>
      <c r="Q52" s="4">
        <f>Q25/Q29</f>
        <v>2.1375384997429143E-2</v>
      </c>
      <c r="R52" s="4">
        <f>R25/R29</f>
        <v>3.5478146063180671E-2</v>
      </c>
      <c r="S52" s="4">
        <f>(S25/S29)*100</f>
        <v>3.6845610786767282</v>
      </c>
      <c r="T52" s="4">
        <f t="shared" ref="T52:W52" si="47">(T25/T29)*100</f>
        <v>23.256271519921299</v>
      </c>
      <c r="U52" s="4">
        <f t="shared" si="47"/>
        <v>23.656218529707957</v>
      </c>
      <c r="V52" s="4">
        <f t="shared" si="47"/>
        <v>25.716558164197128</v>
      </c>
      <c r="W52" s="4">
        <f t="shared" si="47"/>
        <v>24.78117706236138</v>
      </c>
    </row>
    <row r="53" spans="1:23">
      <c r="A53" t="s">
        <v>236</v>
      </c>
      <c r="B53" s="4"/>
      <c r="C53" s="4"/>
      <c r="D53" s="4"/>
      <c r="E53" s="4"/>
      <c r="F53" s="4"/>
      <c r="G53" s="4"/>
      <c r="H53" s="4"/>
      <c r="I53" s="4"/>
      <c r="J53" s="4"/>
      <c r="K53" s="4"/>
      <c r="L53" s="4"/>
      <c r="M53" s="4"/>
      <c r="N53" s="4"/>
      <c r="O53" s="4">
        <f>O26/O29</f>
        <v>2.1230578302907201E-3</v>
      </c>
      <c r="P53" s="4">
        <f>P26/P29</f>
        <v>5.8105288070956157E-3</v>
      </c>
      <c r="Q53" s="4">
        <f>Q26/Q29</f>
        <v>2.9660802578379136E-3</v>
      </c>
      <c r="R53" s="4">
        <f>R26/R29</f>
        <v>4.1611926434078524E-3</v>
      </c>
      <c r="S53" s="4">
        <f>(S26/S29)*100</f>
        <v>0.44476721668636349</v>
      </c>
      <c r="T53" s="4">
        <f t="shared" ref="T53:W53" si="48">(T26/T29)*100</f>
        <v>4.7450401705197569</v>
      </c>
      <c r="U53" s="4">
        <f t="shared" si="48"/>
        <v>4.9502769385699894</v>
      </c>
      <c r="V53" s="4">
        <f t="shared" si="48"/>
        <v>3.7588004831060182</v>
      </c>
      <c r="W53" s="4">
        <f t="shared" si="48"/>
        <v>5.1620801157779903</v>
      </c>
    </row>
    <row r="54" spans="1:23">
      <c r="A54" t="s">
        <v>237</v>
      </c>
      <c r="B54" s="4"/>
      <c r="C54" s="4"/>
      <c r="D54" s="4"/>
      <c r="E54" s="4"/>
      <c r="F54" s="4"/>
      <c r="G54" s="4"/>
      <c r="H54" s="4"/>
      <c r="I54" s="4"/>
      <c r="J54" s="4"/>
      <c r="K54" s="4"/>
      <c r="L54" s="4"/>
      <c r="M54" s="4"/>
      <c r="N54" s="4"/>
      <c r="O54" s="4">
        <f>O27/O29</f>
        <v>9.5127889448464887E-3</v>
      </c>
      <c r="P54" s="4">
        <f>P27/P29</f>
        <v>2.0489864200552522E-2</v>
      </c>
      <c r="Q54" s="4">
        <f>Q27/Q29</f>
        <v>9.1715210724804697E-3</v>
      </c>
      <c r="R54" s="4">
        <f>R27/R29</f>
        <v>1.6834570291327004E-2</v>
      </c>
      <c r="S54" s="4">
        <f>(S27/S29)*100</f>
        <v>1.8449219169283337</v>
      </c>
      <c r="T54" s="4">
        <f t="shared" ref="T54:W54" si="49">(T27/T29)*100</f>
        <v>17.34054763075914</v>
      </c>
      <c r="U54" s="4">
        <f t="shared" si="49"/>
        <v>17.81533232628399</v>
      </c>
      <c r="V54" s="4">
        <f t="shared" si="49"/>
        <v>18.723303973841578</v>
      </c>
      <c r="W54" s="4">
        <f t="shared" si="49"/>
        <v>19.656775026123167</v>
      </c>
    </row>
    <row r="55" spans="1:23" s="1" customFormat="1">
      <c r="A55" s="1" t="s">
        <v>238</v>
      </c>
      <c r="B55" s="30">
        <f t="shared" ref="B55:R55" si="50">+B28/B$29*100</f>
        <v>3.3855179245831071</v>
      </c>
      <c r="C55" s="30">
        <f t="shared" si="50"/>
        <v>2.4632018225359964</v>
      </c>
      <c r="D55" s="30">
        <f t="shared" si="50"/>
        <v>1.3551553510829417</v>
      </c>
      <c r="E55" s="30">
        <f t="shared" si="50"/>
        <v>0</v>
      </c>
      <c r="F55" s="30">
        <f t="shared" si="50"/>
        <v>0</v>
      </c>
      <c r="G55" s="30">
        <f t="shared" si="50"/>
        <v>0</v>
      </c>
      <c r="H55" s="30">
        <f t="shared" si="50"/>
        <v>0</v>
      </c>
      <c r="I55" s="30">
        <f t="shared" si="50"/>
        <v>0</v>
      </c>
      <c r="J55" s="30">
        <f t="shared" si="50"/>
        <v>0</v>
      </c>
      <c r="K55" s="30">
        <f t="shared" si="50"/>
        <v>0</v>
      </c>
      <c r="L55" s="30">
        <f t="shared" si="50"/>
        <v>0</v>
      </c>
      <c r="M55" s="30">
        <f t="shared" si="50"/>
        <v>0</v>
      </c>
      <c r="N55" s="30">
        <f t="shared" si="50"/>
        <v>0</v>
      </c>
      <c r="O55" s="30">
        <f t="shared" si="50"/>
        <v>0</v>
      </c>
      <c r="P55" s="30">
        <f t="shared" si="50"/>
        <v>0</v>
      </c>
      <c r="Q55" s="30">
        <f t="shared" si="50"/>
        <v>0</v>
      </c>
      <c r="R55" s="30">
        <f t="shared" si="50"/>
        <v>0</v>
      </c>
      <c r="S55" s="30">
        <f>(S28/S29)*100</f>
        <v>0</v>
      </c>
      <c r="T55" s="30">
        <f t="shared" ref="T55:W55" si="51">(T28/T29)*100</f>
        <v>0</v>
      </c>
      <c r="U55" s="30">
        <f t="shared" si="51"/>
        <v>0</v>
      </c>
      <c r="V55" s="30">
        <f t="shared" si="51"/>
        <v>0</v>
      </c>
      <c r="W55" s="30">
        <f t="shared" si="51"/>
        <v>0</v>
      </c>
    </row>
    <row r="56" spans="1:23">
      <c r="A56" s="100" t="s">
        <v>239</v>
      </c>
      <c r="B56" s="98">
        <f t="shared" ref="B56:O56" si="52">+B32+B33+B55</f>
        <v>100.00000000000001</v>
      </c>
      <c r="C56" s="98">
        <f t="shared" si="52"/>
        <v>100</v>
      </c>
      <c r="D56" s="98">
        <f t="shared" si="52"/>
        <v>100</v>
      </c>
      <c r="E56" s="98">
        <f t="shared" si="52"/>
        <v>100</v>
      </c>
      <c r="F56" s="98">
        <f t="shared" si="52"/>
        <v>100</v>
      </c>
      <c r="G56" s="98">
        <f t="shared" si="52"/>
        <v>100</v>
      </c>
      <c r="H56" s="98">
        <f t="shared" si="52"/>
        <v>100</v>
      </c>
      <c r="I56" s="98">
        <f t="shared" si="52"/>
        <v>100</v>
      </c>
      <c r="J56" s="98">
        <f t="shared" si="52"/>
        <v>100</v>
      </c>
      <c r="K56" s="98">
        <f t="shared" si="52"/>
        <v>100</v>
      </c>
      <c r="L56" s="98">
        <f t="shared" si="52"/>
        <v>100</v>
      </c>
      <c r="M56" s="98">
        <f t="shared" si="52"/>
        <v>100</v>
      </c>
      <c r="N56" s="98">
        <f t="shared" si="52"/>
        <v>100</v>
      </c>
      <c r="O56" s="98">
        <f t="shared" si="52"/>
        <v>100</v>
      </c>
      <c r="P56" s="98">
        <f>+P29/P$29*100</f>
        <v>100</v>
      </c>
      <c r="Q56" s="98">
        <f>+Q29/Q$29*100</f>
        <v>100</v>
      </c>
      <c r="R56" s="98">
        <f>+R29/R$29*100</f>
        <v>100</v>
      </c>
      <c r="S56" s="98">
        <f>+S29/S$29*100</f>
        <v>100</v>
      </c>
      <c r="T56" s="98">
        <f t="shared" ref="T56:U56" si="53">+T29/T$29*100</f>
        <v>100</v>
      </c>
      <c r="U56" s="98">
        <f t="shared" si="53"/>
        <v>100</v>
      </c>
      <c r="V56" s="98">
        <f>+V29/V$29*100</f>
        <v>100</v>
      </c>
      <c r="W56" s="98">
        <f>+W29/W$29*100</f>
        <v>100</v>
      </c>
    </row>
    <row r="58" spans="1:23">
      <c r="A58" s="100" t="s">
        <v>241</v>
      </c>
      <c r="B58" s="100">
        <v>2003</v>
      </c>
      <c r="C58" s="100">
        <v>2004</v>
      </c>
      <c r="D58" s="100">
        <v>2005</v>
      </c>
      <c r="E58" s="100">
        <v>2006</v>
      </c>
      <c r="F58" s="100">
        <v>2007</v>
      </c>
      <c r="G58" s="100">
        <v>2008</v>
      </c>
      <c r="H58" s="100">
        <v>2009</v>
      </c>
      <c r="I58" s="100">
        <v>2010</v>
      </c>
      <c r="J58" s="100">
        <v>2011</v>
      </c>
      <c r="K58" s="100">
        <v>2012</v>
      </c>
      <c r="L58" s="100">
        <v>2013</v>
      </c>
      <c r="M58" s="100">
        <v>2014</v>
      </c>
      <c r="N58" s="100">
        <v>2015</v>
      </c>
      <c r="O58" s="100">
        <v>2016</v>
      </c>
      <c r="P58" s="93">
        <v>2017</v>
      </c>
      <c r="Q58" s="93">
        <v>2018</v>
      </c>
      <c r="R58" s="93">
        <v>2019</v>
      </c>
      <c r="S58" s="93">
        <v>2020</v>
      </c>
      <c r="T58" s="93">
        <v>2021</v>
      </c>
      <c r="U58" s="93">
        <v>2022</v>
      </c>
      <c r="V58" s="93">
        <v>2023</v>
      </c>
      <c r="W58" s="93">
        <v>2024</v>
      </c>
    </row>
    <row r="59" spans="1:23">
      <c r="A59" t="s">
        <v>242</v>
      </c>
      <c r="B59" s="31">
        <f t="shared" ref="B59:N59" si="54">+B7/B$6*100</f>
        <v>8.3591488128223013</v>
      </c>
      <c r="C59" s="31">
        <f t="shared" si="54"/>
        <v>8.552720822372148</v>
      </c>
      <c r="D59" s="31">
        <f t="shared" si="54"/>
        <v>8.8456406527099389</v>
      </c>
      <c r="E59" s="31">
        <f t="shared" si="54"/>
        <v>8.7042005108177349</v>
      </c>
      <c r="F59" s="31">
        <f t="shared" si="54"/>
        <v>7.8847515949402354</v>
      </c>
      <c r="G59" s="31">
        <f t="shared" si="54"/>
        <v>7.2564226820711255</v>
      </c>
      <c r="H59" s="31">
        <f t="shared" si="54"/>
        <v>6.7795194031391963</v>
      </c>
      <c r="I59" s="31">
        <f t="shared" si="54"/>
        <v>6.6793184133806971</v>
      </c>
      <c r="J59" s="31">
        <f t="shared" si="54"/>
        <v>6.2717174054113869</v>
      </c>
      <c r="K59" s="31">
        <f t="shared" si="54"/>
        <v>5.8451898222286722</v>
      </c>
      <c r="L59" s="31">
        <f t="shared" si="54"/>
        <v>5.5057918868021414</v>
      </c>
      <c r="M59" s="31">
        <f t="shared" si="54"/>
        <v>5.4158170145591962</v>
      </c>
      <c r="N59" s="31">
        <f t="shared" si="54"/>
        <v>5.3755649864890112</v>
      </c>
      <c r="O59" s="31">
        <f>(O7/O6)*100</f>
        <v>4.9178183606405987</v>
      </c>
      <c r="P59" s="31">
        <f t="shared" ref="P59:S59" si="55">(P7/P6)*100</f>
        <v>4.4983123357134742</v>
      </c>
      <c r="Q59" s="31">
        <f t="shared" si="55"/>
        <v>4.8186799901371309</v>
      </c>
      <c r="R59" s="31">
        <f t="shared" si="55"/>
        <v>4.3923482327725871</v>
      </c>
      <c r="S59" s="31">
        <f t="shared" si="55"/>
        <v>4.2247406373426353</v>
      </c>
    </row>
    <row r="60" spans="1:23">
      <c r="A60" t="s">
        <v>243</v>
      </c>
      <c r="B60" s="31">
        <f t="shared" ref="B60:N60" si="56">+B8/B$6*100</f>
        <v>13.028742234629393</v>
      </c>
      <c r="C60" s="31">
        <f t="shared" si="56"/>
        <v>14.337288588407175</v>
      </c>
      <c r="D60" s="31">
        <f t="shared" si="56"/>
        <v>15.413265867966075</v>
      </c>
      <c r="E60" s="31">
        <f t="shared" si="56"/>
        <v>15.226028362986785</v>
      </c>
      <c r="F60" s="31">
        <f t="shared" si="56"/>
        <v>15.775799824271807</v>
      </c>
      <c r="G60" s="31">
        <f t="shared" si="56"/>
        <v>15.84162094892152</v>
      </c>
      <c r="H60" s="31">
        <f t="shared" si="56"/>
        <v>15.751894277007869</v>
      </c>
      <c r="I60" s="31">
        <f t="shared" si="56"/>
        <v>15.513831632178901</v>
      </c>
      <c r="J60" s="31">
        <f t="shared" si="56"/>
        <v>15.428686146672387</v>
      </c>
      <c r="K60" s="31">
        <f t="shared" si="56"/>
        <v>15.311166682368091</v>
      </c>
      <c r="L60" s="31">
        <f t="shared" si="56"/>
        <v>15.374456724499897</v>
      </c>
      <c r="M60" s="31">
        <f t="shared" si="56"/>
        <v>15.279270912868121</v>
      </c>
      <c r="N60" s="31">
        <f t="shared" si="56"/>
        <v>15.356857182642274</v>
      </c>
      <c r="O60" s="31">
        <f>(O8/O6)*100</f>
        <v>13.970631736557483</v>
      </c>
      <c r="P60" s="31">
        <f t="shared" ref="P60:S60" si="57">(P8/P6)*100</f>
        <v>11.970972216753283</v>
      </c>
      <c r="Q60" s="31">
        <f t="shared" si="57"/>
        <v>13.91287621173373</v>
      </c>
      <c r="R60" s="31">
        <f t="shared" si="57"/>
        <v>12.879247776607361</v>
      </c>
      <c r="S60" s="31">
        <f t="shared" si="57"/>
        <v>12.56263241190981</v>
      </c>
    </row>
    <row r="61" spans="1:23">
      <c r="A61" t="s">
        <v>244</v>
      </c>
      <c r="B61" s="31">
        <f t="shared" ref="B61:N61" si="58">+B9/B$6*100</f>
        <v>13.116355021474973</v>
      </c>
      <c r="C61" s="31">
        <f t="shared" si="58"/>
        <v>12.42936500104698</v>
      </c>
      <c r="D61" s="31">
        <f t="shared" si="58"/>
        <v>12.186895090413334</v>
      </c>
      <c r="E61" s="31">
        <f t="shared" si="58"/>
        <v>11.926419700215602</v>
      </c>
      <c r="F61" s="31">
        <f t="shared" si="58"/>
        <v>11.773913063822029</v>
      </c>
      <c r="G61" s="31">
        <f t="shared" si="58"/>
        <v>11.668495289015363</v>
      </c>
      <c r="H61" s="31">
        <f t="shared" si="58"/>
        <v>11.301416549131</v>
      </c>
      <c r="I61" s="31">
        <f t="shared" si="58"/>
        <v>11.152284958543687</v>
      </c>
      <c r="J61" s="31">
        <f t="shared" si="58"/>
        <v>10.979181262891746</v>
      </c>
      <c r="K61" s="31">
        <f t="shared" si="58"/>
        <v>11.134303713381492</v>
      </c>
      <c r="L61" s="31">
        <f t="shared" si="58"/>
        <v>10.819202184136556</v>
      </c>
      <c r="M61" s="31">
        <f t="shared" si="58"/>
        <v>10.636298101480996</v>
      </c>
      <c r="N61" s="31">
        <f t="shared" si="58"/>
        <v>10.842829899927118</v>
      </c>
      <c r="O61" s="31">
        <f>(O9/O6)*100</f>
        <v>9.4918169465574316</v>
      </c>
      <c r="P61" s="31">
        <f t="shared" ref="P61:S61" si="59">(P9/P6)*100</f>
        <v>8.6391983260097067</v>
      </c>
      <c r="Q61" s="31">
        <f t="shared" si="59"/>
        <v>10.203586457681615</v>
      </c>
      <c r="R61" s="31">
        <f t="shared" si="59"/>
        <v>9.2360712698839826</v>
      </c>
      <c r="S61" s="31">
        <f t="shared" si="59"/>
        <v>9.1466801561806133</v>
      </c>
    </row>
    <row r="62" spans="1:23">
      <c r="A62" t="s">
        <v>245</v>
      </c>
      <c r="B62" s="31">
        <f t="shared" ref="B62:N62" si="60">+B10/B$6*100</f>
        <v>12.00376039741338</v>
      </c>
      <c r="C62" s="31">
        <f t="shared" si="60"/>
        <v>11.772533521388469</v>
      </c>
      <c r="D62" s="31">
        <f t="shared" si="60"/>
        <v>12.129028416402235</v>
      </c>
      <c r="E62" s="31">
        <f t="shared" si="60"/>
        <v>12.378385844938578</v>
      </c>
      <c r="F62" s="31">
        <f t="shared" si="60"/>
        <v>12.597607885747724</v>
      </c>
      <c r="G62" s="31">
        <f t="shared" si="60"/>
        <v>12.940209919767346</v>
      </c>
      <c r="H62" s="31">
        <f t="shared" si="60"/>
        <v>13.222248596522498</v>
      </c>
      <c r="I62" s="31">
        <f t="shared" si="60"/>
        <v>14.039117807131168</v>
      </c>
      <c r="J62" s="31">
        <f t="shared" si="60"/>
        <v>14.673877967306966</v>
      </c>
      <c r="K62" s="31">
        <f t="shared" si="60"/>
        <v>15.205089916902109</v>
      </c>
      <c r="L62" s="31">
        <f t="shared" si="60"/>
        <v>17.076433679648726</v>
      </c>
      <c r="M62" s="31">
        <f t="shared" si="60"/>
        <v>17.916385831812327</v>
      </c>
      <c r="N62" s="31">
        <f t="shared" si="60"/>
        <v>18.444508366403166</v>
      </c>
      <c r="O62" s="31">
        <f>(O10/O6)*100</f>
        <v>17.154819559443844</v>
      </c>
      <c r="P62" s="31">
        <f t="shared" ref="P62:S62" si="61">(P10/P6)*100</f>
        <v>15.540532359977908</v>
      </c>
      <c r="Q62" s="31">
        <f t="shared" si="61"/>
        <v>16.882803347452207</v>
      </c>
      <c r="R62" s="31">
        <f t="shared" si="61"/>
        <v>15.703106157360589</v>
      </c>
      <c r="S62" s="31">
        <f t="shared" si="61"/>
        <v>16.103214859013594</v>
      </c>
    </row>
    <row r="63" spans="1:23">
      <c r="A63" t="s">
        <v>246</v>
      </c>
      <c r="B63" s="31">
        <f t="shared" ref="B63:N63" si="62">+B11/B$6*100</f>
        <v>20.924235960408495</v>
      </c>
      <c r="C63" s="31">
        <f t="shared" si="62"/>
        <v>20.56312322344462</v>
      </c>
      <c r="D63" s="31">
        <f t="shared" si="62"/>
        <v>19.095380371002111</v>
      </c>
      <c r="E63" s="31">
        <f t="shared" si="62"/>
        <v>17.468933102357195</v>
      </c>
      <c r="F63" s="31">
        <f t="shared" si="62"/>
        <v>16.496622810653825</v>
      </c>
      <c r="G63" s="31">
        <f t="shared" si="62"/>
        <v>15.293504873786349</v>
      </c>
      <c r="H63" s="31">
        <f t="shared" si="62"/>
        <v>14.665469582345562</v>
      </c>
      <c r="I63" s="31">
        <f t="shared" si="62"/>
        <v>14.47941724872177</v>
      </c>
      <c r="J63" s="31">
        <f t="shared" si="62"/>
        <v>14.35382610053894</v>
      </c>
      <c r="K63" s="31">
        <f t="shared" si="62"/>
        <v>14.366672624660865</v>
      </c>
      <c r="L63" s="31">
        <f t="shared" si="62"/>
        <v>13.95494310780979</v>
      </c>
      <c r="M63" s="31">
        <f t="shared" si="62"/>
        <v>13.212347925466345</v>
      </c>
      <c r="N63" s="31">
        <f t="shared" si="62"/>
        <v>12.900397251892432</v>
      </c>
      <c r="O63" s="31">
        <f>(O11/O6)*100</f>
        <v>11.254740587676643</v>
      </c>
      <c r="P63" s="31">
        <f t="shared" ref="P63:S63" si="63">(P11/P6)*100</f>
        <v>9.0576028449994119</v>
      </c>
      <c r="Q63" s="31">
        <f t="shared" si="63"/>
        <v>9.7194709398375494</v>
      </c>
      <c r="R63" s="31">
        <f t="shared" si="63"/>
        <v>9.0140506774154492</v>
      </c>
      <c r="S63" s="31">
        <f t="shared" si="63"/>
        <v>8.746546198470714</v>
      </c>
    </row>
    <row r="64" spans="1:23">
      <c r="A64" t="s">
        <v>247</v>
      </c>
      <c r="B64" s="31">
        <f t="shared" ref="B64:N64" si="64">+B12/B$6*100</f>
        <v>1.6750421546496828</v>
      </c>
      <c r="C64" s="31">
        <f t="shared" si="64"/>
        <v>1.6742041152303</v>
      </c>
      <c r="D64" s="31">
        <f t="shared" si="64"/>
        <v>2.0498438174524263</v>
      </c>
      <c r="E64" s="31">
        <f t="shared" si="64"/>
        <v>2.6902026209775647</v>
      </c>
      <c r="F64" s="31">
        <f t="shared" si="64"/>
        <v>3.2453712700346298</v>
      </c>
      <c r="G64" s="31">
        <f t="shared" si="64"/>
        <v>3.4205432159532041</v>
      </c>
      <c r="H64" s="31">
        <f t="shared" si="64"/>
        <v>4.1221201230485702</v>
      </c>
      <c r="I64" s="31">
        <f t="shared" si="64"/>
        <v>4.0119878146518415</v>
      </c>
      <c r="J64" s="31">
        <f t="shared" si="64"/>
        <v>3.646931228228746</v>
      </c>
      <c r="K64" s="31">
        <f t="shared" si="64"/>
        <v>3.5274128142967891</v>
      </c>
      <c r="L64" s="31">
        <f t="shared" si="64"/>
        <v>2.9780181424063574</v>
      </c>
      <c r="M64" s="31">
        <f t="shared" si="64"/>
        <v>2.6782730255843519</v>
      </c>
      <c r="N64" s="31">
        <f t="shared" si="64"/>
        <v>2.5227741306900708</v>
      </c>
      <c r="O64" s="31">
        <f>(O12/O6)*100</f>
        <v>2.2096214562694518</v>
      </c>
      <c r="P64" s="31">
        <f t="shared" ref="P64:S64" si="65">(P12/P6)*100</f>
        <v>2.0625899830623151</v>
      </c>
      <c r="Q64" s="31">
        <f t="shared" si="65"/>
        <v>2.4266697543062392</v>
      </c>
      <c r="R64" s="31">
        <f t="shared" si="65"/>
        <v>2.432587542559991</v>
      </c>
      <c r="S64" s="31">
        <f t="shared" si="65"/>
        <v>2.4647665113970487</v>
      </c>
    </row>
    <row r="65" spans="1:23">
      <c r="A65" t="s">
        <v>248</v>
      </c>
      <c r="B65" s="31">
        <f t="shared" ref="B65:N65" si="66">+B13/B$6*100</f>
        <v>0.4682712693928277</v>
      </c>
      <c r="C65" s="31">
        <f t="shared" si="66"/>
        <v>0.38028213083149426</v>
      </c>
      <c r="D65" s="31">
        <f t="shared" si="66"/>
        <v>0.261442422017022</v>
      </c>
      <c r="E65" s="31">
        <f t="shared" si="66"/>
        <v>0.27840117112478741</v>
      </c>
      <c r="F65" s="31">
        <f t="shared" si="66"/>
        <v>0.23212556391889952</v>
      </c>
      <c r="G65" s="31">
        <f t="shared" si="66"/>
        <v>0.1689018669658055</v>
      </c>
      <c r="H65" s="31">
        <f t="shared" si="66"/>
        <v>0.19128506415847069</v>
      </c>
      <c r="I65" s="31">
        <f t="shared" si="66"/>
        <v>0.12894548315289539</v>
      </c>
      <c r="J65" s="31">
        <f t="shared" si="66"/>
        <v>0.12308327425445287</v>
      </c>
      <c r="K65" s="31">
        <f t="shared" si="66"/>
        <v>8.3820012220957779E-2</v>
      </c>
      <c r="L65" s="31">
        <f t="shared" si="66"/>
        <v>6.2549956411878896E-2</v>
      </c>
      <c r="M65" s="31">
        <f t="shared" si="66"/>
        <v>5.4047185425260005E-2</v>
      </c>
      <c r="N65" s="31">
        <f t="shared" si="66"/>
        <v>4.0931883921679714E-2</v>
      </c>
      <c r="O65" s="31">
        <f>(O13/O6)*100</f>
        <v>6.2275492821944181E-2</v>
      </c>
      <c r="P65" s="31">
        <f t="shared" ref="P65:S65" si="67">(P13/P6)*100</f>
        <v>5.8664953757906507E-2</v>
      </c>
      <c r="Q65" s="31">
        <f t="shared" si="67"/>
        <v>4.5856033263966527E-2</v>
      </c>
      <c r="R65" s="31">
        <f t="shared" si="67"/>
        <v>7.7520541423898567E-2</v>
      </c>
      <c r="S65" s="31">
        <f t="shared" si="67"/>
        <v>0.10431288606586986</v>
      </c>
    </row>
    <row r="66" spans="1:23">
      <c r="A66" t="s">
        <v>249</v>
      </c>
      <c r="B66" s="31">
        <f t="shared" ref="B66:N66" si="68">+B14/B$6*100</f>
        <v>2.5844479895451142</v>
      </c>
      <c r="C66" s="31">
        <f t="shared" si="68"/>
        <v>2.4222527624608596</v>
      </c>
      <c r="D66" s="31">
        <f t="shared" si="68"/>
        <v>2.2781303819669279</v>
      </c>
      <c r="E66" s="31">
        <f t="shared" si="68"/>
        <v>1.8280083158026335</v>
      </c>
      <c r="F66" s="31">
        <f t="shared" si="68"/>
        <v>1.7237991651083182</v>
      </c>
      <c r="G66" s="31">
        <f t="shared" si="68"/>
        <v>1.7505809404311641</v>
      </c>
      <c r="H66" s="31">
        <f t="shared" si="68"/>
        <v>1.7557880816146489</v>
      </c>
      <c r="I66" s="31">
        <f t="shared" si="68"/>
        <v>1.8077635469061486</v>
      </c>
      <c r="J66" s="31">
        <f t="shared" si="68"/>
        <v>2.0865364718852466</v>
      </c>
      <c r="K66" s="31">
        <f t="shared" si="68"/>
        <v>1.8889373154070603</v>
      </c>
      <c r="L66" s="31">
        <f t="shared" si="68"/>
        <v>1.7889017710455979</v>
      </c>
      <c r="M66" s="31">
        <f t="shared" si="68"/>
        <v>1.6135552220948657</v>
      </c>
      <c r="N66" s="31">
        <f t="shared" si="68"/>
        <v>1.5757979412103766</v>
      </c>
      <c r="O66" s="31">
        <f>(O14/O6)*100</f>
        <v>1.5606571352951191</v>
      </c>
      <c r="P66" s="31">
        <f t="shared" ref="P66:S66" si="69">(P14/P6)*100</f>
        <v>1.3981749919535453</v>
      </c>
      <c r="Q66" s="31">
        <f t="shared" si="69"/>
        <v>1.5745461948424764</v>
      </c>
      <c r="R66" s="31">
        <f t="shared" si="69"/>
        <v>1.5442532309262325</v>
      </c>
      <c r="S66" s="31">
        <f t="shared" si="69"/>
        <v>1.5115806464995087</v>
      </c>
    </row>
    <row r="67" spans="1:23">
      <c r="A67" t="s">
        <v>250</v>
      </c>
      <c r="B67" s="31">
        <f t="shared" ref="B67:N67" si="70">+B15/B$6*100</f>
        <v>4.9469686625701721</v>
      </c>
      <c r="C67" s="31">
        <f t="shared" si="70"/>
        <v>4.7166416755519549</v>
      </c>
      <c r="D67" s="31">
        <f t="shared" si="70"/>
        <v>4.4111985345521196</v>
      </c>
      <c r="E67" s="31">
        <f t="shared" si="70"/>
        <v>4.6906239750978624</v>
      </c>
      <c r="F67" s="31">
        <f t="shared" si="70"/>
        <v>4.7049493995514817</v>
      </c>
      <c r="G67" s="31">
        <f t="shared" si="70"/>
        <v>4.8606448089503447</v>
      </c>
      <c r="H67" s="31">
        <f t="shared" si="70"/>
        <v>4.7869437751576367</v>
      </c>
      <c r="I67" s="31">
        <f t="shared" si="70"/>
        <v>5.1840638472188045</v>
      </c>
      <c r="J67" s="31">
        <f t="shared" si="70"/>
        <v>5.3211361125685066</v>
      </c>
      <c r="K67" s="31">
        <f t="shared" si="70"/>
        <v>5.7034133515576668</v>
      </c>
      <c r="L67" s="31">
        <f t="shared" si="70"/>
        <v>5.5462935968136975</v>
      </c>
      <c r="M67" s="31">
        <f t="shared" si="70"/>
        <v>5.386341324542598</v>
      </c>
      <c r="N67" s="31">
        <f t="shared" si="70"/>
        <v>5.5317656035212437</v>
      </c>
      <c r="O67" s="31">
        <f>(O15/O6)*100</f>
        <v>5.1643702578688622</v>
      </c>
      <c r="P67" s="31">
        <f t="shared" ref="P67:S67" si="71">(P15/P6)*100</f>
        <v>4.2035553328804758</v>
      </c>
      <c r="Q67" s="31">
        <f t="shared" si="71"/>
        <v>5.4122586360524156</v>
      </c>
      <c r="R67" s="31">
        <f t="shared" si="71"/>
        <v>4.7485929999708718</v>
      </c>
      <c r="S67" s="31">
        <f t="shared" si="71"/>
        <v>4.6086515705218796</v>
      </c>
    </row>
    <row r="68" spans="1:23">
      <c r="A68" t="s">
        <v>251</v>
      </c>
      <c r="B68" s="31">
        <f t="shared" ref="B68:N68" si="72">+B16/B$6*100</f>
        <v>3.2497514323983125</v>
      </c>
      <c r="C68" s="31">
        <f t="shared" si="72"/>
        <v>3.6537507130289972</v>
      </c>
      <c r="D68" s="31">
        <f t="shared" si="72"/>
        <v>3.5826176309467059</v>
      </c>
      <c r="E68" s="31">
        <f t="shared" si="72"/>
        <v>3.4738555174986536</v>
      </c>
      <c r="F68" s="31">
        <f t="shared" si="72"/>
        <v>3.567479303538502</v>
      </c>
      <c r="G68" s="31">
        <f t="shared" si="72"/>
        <v>3.7000905641971729</v>
      </c>
      <c r="H68" s="31">
        <f t="shared" si="72"/>
        <v>3.9647961888305412</v>
      </c>
      <c r="I68" s="31">
        <f t="shared" si="72"/>
        <v>4.1205736290711714</v>
      </c>
      <c r="J68" s="31">
        <f t="shared" si="72"/>
        <v>4.2135477000521897</v>
      </c>
      <c r="K68" s="31">
        <f t="shared" si="72"/>
        <v>4.1059829886523209</v>
      </c>
      <c r="L68" s="31">
        <f t="shared" si="72"/>
        <v>4.0393768410307214</v>
      </c>
      <c r="M68" s="31">
        <f t="shared" si="72"/>
        <v>4.1268292402087816</v>
      </c>
      <c r="N68" s="31">
        <f t="shared" si="72"/>
        <v>3.751269584812098</v>
      </c>
      <c r="O68" s="31">
        <f>(O16/O6)*100</f>
        <v>3.8547391918466372</v>
      </c>
      <c r="P68" s="31">
        <f t="shared" ref="P68:S68" si="73">(P16/P6)*100</f>
        <v>3.6391327325226159</v>
      </c>
      <c r="Q68" s="31">
        <f t="shared" si="73"/>
        <v>4.3425778141059457</v>
      </c>
      <c r="R68" s="31">
        <f t="shared" si="73"/>
        <v>4.5325044907517551</v>
      </c>
      <c r="S68" s="31">
        <f t="shared" si="73"/>
        <v>4.7524658499429648</v>
      </c>
    </row>
    <row r="69" spans="1:23">
      <c r="A69" t="s">
        <v>252</v>
      </c>
      <c r="B69" s="31">
        <f t="shared" ref="B69:N69" si="74">+B17/B$6*100</f>
        <v>2.0667242034731297</v>
      </c>
      <c r="C69" s="31">
        <f t="shared" si="74"/>
        <v>2.4033084545382355</v>
      </c>
      <c r="D69" s="31">
        <f t="shared" si="74"/>
        <v>2.6183683946403042</v>
      </c>
      <c r="E69" s="31">
        <f t="shared" si="74"/>
        <v>2.5698768278575153</v>
      </c>
      <c r="F69" s="31">
        <f t="shared" si="74"/>
        <v>2.6292350852196922</v>
      </c>
      <c r="G69" s="31">
        <f t="shared" si="74"/>
        <v>2.9107744239150866</v>
      </c>
      <c r="H69" s="31">
        <f t="shared" si="74"/>
        <v>2.928505703273701</v>
      </c>
      <c r="I69" s="31">
        <f t="shared" si="74"/>
        <v>2.9075903278541793</v>
      </c>
      <c r="J69" s="31">
        <f t="shared" si="74"/>
        <v>3.2837255798692024</v>
      </c>
      <c r="K69" s="31">
        <f t="shared" si="74"/>
        <v>3.2002734665998718</v>
      </c>
      <c r="L69" s="31">
        <f t="shared" si="74"/>
        <v>2.9160998179072655</v>
      </c>
      <c r="M69" s="31">
        <f t="shared" si="74"/>
        <v>2.8419666760328872</v>
      </c>
      <c r="N69" s="31">
        <f t="shared" si="74"/>
        <v>2.7368524315875575</v>
      </c>
      <c r="O69" s="31">
        <f>(O17/O6)*100</f>
        <v>2.7415507993542683</v>
      </c>
      <c r="P69" s="31">
        <f t="shared" ref="P69:S69" si="75">(P17/P6)*100</f>
        <v>2.5462612860371356</v>
      </c>
      <c r="Q69" s="31">
        <f t="shared" si="75"/>
        <v>2.8508313746597462</v>
      </c>
      <c r="R69" s="31">
        <f t="shared" si="75"/>
        <v>2.7180586981839823</v>
      </c>
      <c r="S69" s="31">
        <f t="shared" si="75"/>
        <v>2.6819767599025277</v>
      </c>
    </row>
    <row r="70" spans="1:23">
      <c r="A70" t="s">
        <v>253</v>
      </c>
      <c r="B70" s="31">
        <f t="shared" ref="B70:N70" si="76">+B18/B$6*100</f>
        <v>5.7115072316437132</v>
      </c>
      <c r="C70" s="31">
        <f t="shared" si="76"/>
        <v>6.3868191325235122</v>
      </c>
      <c r="D70" s="31">
        <f t="shared" si="76"/>
        <v>7.4882496281094237</v>
      </c>
      <c r="E70" s="31">
        <f t="shared" si="76"/>
        <v>8.1773303292636523</v>
      </c>
      <c r="F70" s="31">
        <f t="shared" si="76"/>
        <v>8.4539216499090291</v>
      </c>
      <c r="G70" s="31">
        <f t="shared" si="76"/>
        <v>8.3712586350669493</v>
      </c>
      <c r="H70" s="31">
        <f t="shared" si="76"/>
        <v>8.1984063004569094</v>
      </c>
      <c r="I70" s="31">
        <f t="shared" si="76"/>
        <v>8.0185900977413613</v>
      </c>
      <c r="J70" s="31">
        <f t="shared" si="76"/>
        <v>7.4839946896637919</v>
      </c>
      <c r="K70" s="31">
        <f t="shared" si="76"/>
        <v>7.5574777318802546</v>
      </c>
      <c r="L70" s="31">
        <f t="shared" si="76"/>
        <v>7.9240087693076529</v>
      </c>
      <c r="M70" s="31">
        <f t="shared" si="76"/>
        <v>8.2290423373339863</v>
      </c>
      <c r="N70" s="31">
        <f t="shared" si="76"/>
        <v>8.0454653629452331</v>
      </c>
      <c r="O70" s="31">
        <f>(O18/O6)*100</f>
        <v>7.3109613993947482</v>
      </c>
      <c r="P70" s="31">
        <f t="shared" ref="P70:S70" si="77">(P18/P6)*100</f>
        <v>6.6037661706784201</v>
      </c>
      <c r="Q70" s="31">
        <f t="shared" si="77"/>
        <v>6.780821440141203</v>
      </c>
      <c r="R70" s="31">
        <f t="shared" si="77"/>
        <v>6.4949281877453062</v>
      </c>
      <c r="S70" s="31">
        <f t="shared" si="77"/>
        <v>6.4749273900584603</v>
      </c>
    </row>
    <row r="71" spans="1:23">
      <c r="A71" t="s">
        <v>254</v>
      </c>
      <c r="B71" s="31">
        <f t="shared" ref="B71:N71" si="78">+B19/B$6*100</f>
        <v>3.7677183101128784</v>
      </c>
      <c r="C71" s="31">
        <f t="shared" si="78"/>
        <v>3.7307554376734449</v>
      </c>
      <c r="D71" s="31">
        <f t="shared" si="78"/>
        <v>3.5758787271378183</v>
      </c>
      <c r="E71" s="31">
        <f t="shared" si="78"/>
        <v>4.0620344786939082</v>
      </c>
      <c r="F71" s="31">
        <f t="shared" si="78"/>
        <v>4.2652085379511044</v>
      </c>
      <c r="G71" s="31">
        <f t="shared" si="78"/>
        <v>4.7231586892401758</v>
      </c>
      <c r="H71" s="31">
        <f t="shared" si="78"/>
        <v>4.9697524286486248</v>
      </c>
      <c r="I71" s="31">
        <f t="shared" si="78"/>
        <v>5.0935619509314423</v>
      </c>
      <c r="J71" s="31">
        <f t="shared" si="78"/>
        <v>5.0626154077554455</v>
      </c>
      <c r="K71" s="31">
        <f t="shared" si="78"/>
        <v>5.0891650620002666</v>
      </c>
      <c r="L71" s="31">
        <f t="shared" si="78"/>
        <v>5.0561926118714258</v>
      </c>
      <c r="M71" s="31">
        <f t="shared" si="78"/>
        <v>5.5449134167026841</v>
      </c>
      <c r="N71" s="31">
        <f t="shared" si="78"/>
        <v>5.4063298452432562</v>
      </c>
      <c r="O71" s="31">
        <f>(O19/O6)*100</f>
        <v>5.0716946611112643</v>
      </c>
      <c r="P71" s="31">
        <f t="shared" ref="P71:S71" si="79">(P19/P6)*100</f>
        <v>4.986622215894049</v>
      </c>
      <c r="Q71" s="31">
        <f t="shared" si="79"/>
        <v>5.4308675875513481</v>
      </c>
      <c r="R71" s="31">
        <f t="shared" si="79"/>
        <v>5.414866197034895</v>
      </c>
      <c r="S71" s="31">
        <f t="shared" si="79"/>
        <v>5.73281336792361</v>
      </c>
    </row>
    <row r="72" spans="1:23">
      <c r="A72" t="s">
        <v>255</v>
      </c>
      <c r="B72" s="31">
        <f t="shared" ref="B72:N72" si="80">+B20/B$6*100</f>
        <v>2.3808856069072006</v>
      </c>
      <c r="C72" s="31">
        <f t="shared" si="80"/>
        <v>2.1917849432344689</v>
      </c>
      <c r="D72" s="31">
        <f t="shared" si="80"/>
        <v>1.898162136402896</v>
      </c>
      <c r="E72" s="31">
        <f t="shared" si="80"/>
        <v>1.7494467331508841</v>
      </c>
      <c r="F72" s="31">
        <f t="shared" si="80"/>
        <v>1.4896831701728228</v>
      </c>
      <c r="G72" s="31">
        <f t="shared" si="80"/>
        <v>1.4771812921799612</v>
      </c>
      <c r="H72" s="31">
        <f t="shared" si="80"/>
        <v>1.2902250587055319</v>
      </c>
      <c r="I72" s="31">
        <f t="shared" si="80"/>
        <v>1.145557159372159</v>
      </c>
      <c r="J72" s="31">
        <f t="shared" si="80"/>
        <v>1.1759480773993198</v>
      </c>
      <c r="K72" s="31">
        <f t="shared" si="80"/>
        <v>1.0579952442557068</v>
      </c>
      <c r="L72" s="31">
        <f t="shared" si="80"/>
        <v>1.0043560648174048</v>
      </c>
      <c r="M72" s="31">
        <f t="shared" si="80"/>
        <v>0.8290380018097584</v>
      </c>
      <c r="N72" s="31">
        <f t="shared" si="80"/>
        <v>0.80626260552793971</v>
      </c>
      <c r="O72" s="31">
        <f>(O20/O6)*100</f>
        <v>0.60428702345155494</v>
      </c>
      <c r="P72" s="31">
        <f t="shared" ref="P72:S72" si="81">(P20/P6)*100</f>
        <v>0.56055374780399625</v>
      </c>
      <c r="Q72" s="31">
        <f t="shared" si="81"/>
        <v>0.56182143221193359</v>
      </c>
      <c r="R72" s="31">
        <f t="shared" si="81"/>
        <v>0.63734217863852971</v>
      </c>
      <c r="S72" s="31">
        <f t="shared" si="81"/>
        <v>0.67801716419628</v>
      </c>
    </row>
    <row r="73" spans="1:23">
      <c r="A73" t="s">
        <v>256</v>
      </c>
      <c r="B73" s="31">
        <f t="shared" ref="B73:N73" si="82">+B21/B$6*100</f>
        <v>0.54759591065609348</v>
      </c>
      <c r="C73" s="31">
        <f t="shared" si="82"/>
        <v>0.58727113875243409</v>
      </c>
      <c r="D73" s="31">
        <f t="shared" si="82"/>
        <v>0.56345349572634051</v>
      </c>
      <c r="E73" s="31">
        <f t="shared" si="82"/>
        <v>0.64153313346146656</v>
      </c>
      <c r="F73" s="31">
        <f t="shared" si="82"/>
        <v>0.62555097835624696</v>
      </c>
      <c r="G73" s="31">
        <f t="shared" si="82"/>
        <v>0.55098084757777344</v>
      </c>
      <c r="H73" s="31">
        <f t="shared" si="82"/>
        <v>0.60229095842519875</v>
      </c>
      <c r="I73" s="31">
        <f t="shared" si="82"/>
        <v>0.54386735625064953</v>
      </c>
      <c r="J73" s="31">
        <f t="shared" si="82"/>
        <v>0.55711418117169242</v>
      </c>
      <c r="K73" s="31">
        <f t="shared" si="82"/>
        <v>0.46101006721526788</v>
      </c>
      <c r="L73" s="31">
        <f t="shared" si="82"/>
        <v>0.40559354089035987</v>
      </c>
      <c r="M73" s="31">
        <f t="shared" si="82"/>
        <v>0.37715535916322751</v>
      </c>
      <c r="N73" s="31">
        <f t="shared" si="82"/>
        <v>0.34109903268066427</v>
      </c>
      <c r="O73" s="31">
        <f>(O21/O6)*100</f>
        <v>0.31711325174170074</v>
      </c>
      <c r="P73" s="31">
        <f t="shared" ref="P73:S73" si="83">(P21/P6)*100</f>
        <v>0.21948784423216749</v>
      </c>
      <c r="Q73" s="31">
        <f t="shared" si="83"/>
        <v>0.35126103613808896</v>
      </c>
      <c r="R73" s="31">
        <f t="shared" si="83"/>
        <v>0.30516753955236781</v>
      </c>
      <c r="S73" s="31">
        <f t="shared" si="83"/>
        <v>0.3093201073999155</v>
      </c>
    </row>
    <row r="74" spans="1:23">
      <c r="A74" t="s">
        <v>257</v>
      </c>
      <c r="B74" s="31">
        <f t="shared" ref="B74:N74" si="84">+B22/B$6*100</f>
        <v>2.3394832618865671</v>
      </c>
      <c r="C74" s="31">
        <f t="shared" si="84"/>
        <v>2.2754349777727509</v>
      </c>
      <c r="D74" s="31">
        <f t="shared" si="84"/>
        <v>2.4162260723275049</v>
      </c>
      <c r="E74" s="31">
        <f t="shared" si="84"/>
        <v>2.7242381728474654</v>
      </c>
      <c r="F74" s="31">
        <f t="shared" si="84"/>
        <v>2.9956992067958765</v>
      </c>
      <c r="G74" s="31">
        <f t="shared" si="84"/>
        <v>3.7338791367100881</v>
      </c>
      <c r="H74" s="31">
        <f t="shared" si="84"/>
        <v>4.2330479379645292</v>
      </c>
      <c r="I74" s="31">
        <f t="shared" si="84"/>
        <v>4.3679445644163266</v>
      </c>
      <c r="J74" s="31">
        <f t="shared" si="84"/>
        <v>4.679293500434504</v>
      </c>
      <c r="K74" s="31">
        <f t="shared" si="84"/>
        <v>4.7292254195210663</v>
      </c>
      <c r="L74" s="31">
        <f t="shared" si="84"/>
        <v>4.8776124863155097</v>
      </c>
      <c r="M74" s="31">
        <f t="shared" si="84"/>
        <v>5.1344614665010555</v>
      </c>
      <c r="N74" s="31">
        <f t="shared" si="84"/>
        <v>5.2136202617464367</v>
      </c>
      <c r="O74" s="31">
        <f>(O22/O6)*100</f>
        <v>5.0065534219041181</v>
      </c>
      <c r="P74" s="31">
        <f t="shared" ref="P74:S74" si="85">(P22/P6)*100</f>
        <v>4.8332254993937642</v>
      </c>
      <c r="Q74" s="31">
        <f t="shared" si="85"/>
        <v>5.3986231534945697</v>
      </c>
      <c r="R74" s="31">
        <f t="shared" si="85"/>
        <v>5.6118846530637327</v>
      </c>
      <c r="S74" s="31">
        <f t="shared" si="85"/>
        <v>5.4660861085023154</v>
      </c>
    </row>
    <row r="75" spans="1:23">
      <c r="A75" t="s">
        <v>258</v>
      </c>
      <c r="B75" s="31">
        <f t="shared" ref="B75:N75" si="86">+B23/B$6*100</f>
        <v>0.80732013930839941</v>
      </c>
      <c r="C75" s="31">
        <f t="shared" si="86"/>
        <v>0.97838408976583824</v>
      </c>
      <c r="D75" s="31">
        <f t="shared" si="86"/>
        <v>0.91842919803393508</v>
      </c>
      <c r="E75" s="31">
        <f t="shared" si="86"/>
        <v>0.96012292581797043</v>
      </c>
      <c r="F75" s="31">
        <f t="shared" si="86"/>
        <v>0.96180587693675013</v>
      </c>
      <c r="G75" s="31">
        <f t="shared" si="86"/>
        <v>0.78633821998684328</v>
      </c>
      <c r="H75" s="31">
        <f t="shared" si="86"/>
        <v>0.76260390429462099</v>
      </c>
      <c r="I75" s="31">
        <f t="shared" si="86"/>
        <v>0.79186655788606208</v>
      </c>
      <c r="J75" s="31">
        <f t="shared" si="86"/>
        <v>0.62997817013379387</v>
      </c>
      <c r="K75" s="31">
        <f t="shared" si="86"/>
        <v>0.63951875324183427</v>
      </c>
      <c r="L75" s="31">
        <f t="shared" si="86"/>
        <v>0.65790412094934292</v>
      </c>
      <c r="M75" s="31">
        <f t="shared" si="86"/>
        <v>0.65376062959801295</v>
      </c>
      <c r="N75" s="31">
        <f t="shared" si="86"/>
        <v>0.65969689917216068</v>
      </c>
      <c r="O75" s="31">
        <f>(O23/O6)*100</f>
        <v>0.75945607725597031</v>
      </c>
      <c r="P75" s="31">
        <f t="shared" ref="P75:S75" si="87">(P23/P6)*100</f>
        <v>0.65381079498466854</v>
      </c>
      <c r="Q75" s="31">
        <f t="shared" si="87"/>
        <v>0.86020855132861662</v>
      </c>
      <c r="R75" s="31">
        <f t="shared" si="87"/>
        <v>0.69639609381391476</v>
      </c>
      <c r="S75" s="31">
        <f t="shared" si="87"/>
        <v>0.67539274681275896</v>
      </c>
    </row>
    <row r="76" spans="1:23">
      <c r="A76" t="s">
        <v>259</v>
      </c>
      <c r="B76" s="31">
        <f>(B24/B6)*100</f>
        <v>2.0220414007073506</v>
      </c>
      <c r="C76" s="31">
        <f>(C24/C6)*100</f>
        <v>0.94407927197633634</v>
      </c>
      <c r="D76" s="31">
        <f t="shared" ref="D76:N76" si="88">(D24/D6)*100</f>
        <v>0.26778916219288351</v>
      </c>
      <c r="E76" s="31">
        <f t="shared" si="88"/>
        <v>0.4503582770897403</v>
      </c>
      <c r="F76" s="31">
        <f t="shared" si="88"/>
        <v>0.57647561307103079</v>
      </c>
      <c r="G76" s="31">
        <f t="shared" si="88"/>
        <v>0.54541364526370628</v>
      </c>
      <c r="H76" s="31">
        <f t="shared" si="88"/>
        <v>0.47368606727486945</v>
      </c>
      <c r="I76" s="31">
        <f t="shared" si="88"/>
        <v>1.3717604590733552E-2</v>
      </c>
      <c r="J76" s="31">
        <f t="shared" si="88"/>
        <v>2.8806723761680461E-2</v>
      </c>
      <c r="K76" s="31">
        <f t="shared" si="88"/>
        <v>9.3345013609702987E-2</v>
      </c>
      <c r="L76" s="31">
        <f t="shared" si="88"/>
        <v>1.2264697335662531E-2</v>
      </c>
      <c r="M76" s="31">
        <f t="shared" si="88"/>
        <v>7.0496328815556536E-2</v>
      </c>
      <c r="N76" s="31">
        <f t="shared" si="88"/>
        <v>0.44797672958727236</v>
      </c>
      <c r="O76" s="31">
        <f>(O24/O6)*100</f>
        <v>0.18253161689190539</v>
      </c>
      <c r="P76" s="31">
        <f t="shared" ref="P76:S76" si="89">(P24/P6)*100</f>
        <v>0.27612986855014615</v>
      </c>
      <c r="Q76" s="31">
        <f t="shared" si="89"/>
        <v>0.10508674289658998</v>
      </c>
      <c r="R76" s="31">
        <f t="shared" si="89"/>
        <v>8.8531981967065992E-2</v>
      </c>
      <c r="S76" s="31">
        <f t="shared" si="89"/>
        <v>9.1352800221322389E-2</v>
      </c>
    </row>
    <row r="77" spans="1:23">
      <c r="A77" t="s">
        <v>235</v>
      </c>
      <c r="B77" s="31"/>
      <c r="C77" s="31"/>
      <c r="D77" s="31"/>
      <c r="E77" s="31"/>
      <c r="F77" s="31"/>
      <c r="G77" s="31"/>
      <c r="H77" s="31"/>
      <c r="I77" s="31"/>
      <c r="J77" s="31"/>
      <c r="K77" s="31"/>
      <c r="L77" s="31"/>
      <c r="M77" s="31"/>
      <c r="N77" s="31"/>
      <c r="O77" s="31">
        <f>(O25/O6)*100</f>
        <v>5.2599685079275131</v>
      </c>
      <c r="P77" s="31">
        <f t="shared" ref="P77:W77" si="90">(P25/P6)*100</f>
        <v>11.4730301580445</v>
      </c>
      <c r="Q77" s="31">
        <f t="shared" si="90"/>
        <v>5.3074307886769621</v>
      </c>
      <c r="R77" s="31">
        <f t="shared" si="90"/>
        <v>8.4637455675758524</v>
      </c>
      <c r="S77" s="31">
        <f t="shared" si="90"/>
        <v>8.4274617727357288</v>
      </c>
      <c r="T77" s="31">
        <f t="shared" si="90"/>
        <v>51.290952484269901</v>
      </c>
      <c r="U77" s="31">
        <f t="shared" si="90"/>
        <v>50.959256999525458</v>
      </c>
      <c r="V77" s="31">
        <f t="shared" si="90"/>
        <v>53.355335533553358</v>
      </c>
      <c r="W77" s="31">
        <f t="shared" si="90"/>
        <v>49.962018089640935</v>
      </c>
    </row>
    <row r="78" spans="1:23">
      <c r="A78" t="s">
        <v>236</v>
      </c>
      <c r="B78" s="31"/>
      <c r="C78" s="31"/>
      <c r="D78" s="31"/>
      <c r="E78" s="31"/>
      <c r="F78" s="31"/>
      <c r="G78" s="31"/>
      <c r="H78" s="31"/>
      <c r="I78" s="31"/>
      <c r="J78" s="31"/>
      <c r="K78" s="31"/>
      <c r="L78" s="31"/>
      <c r="M78" s="31"/>
      <c r="N78" s="31"/>
      <c r="O78" s="31">
        <f>(O26/O6)*100</f>
        <v>0.56642245010041936</v>
      </c>
      <c r="P78" s="31">
        <f t="shared" ref="P78:W78" si="91">(P26/P6)*100</f>
        <v>1.4975422975075194</v>
      </c>
      <c r="Q78" s="31">
        <f t="shared" si="91"/>
        <v>0.73646700089982919</v>
      </c>
      <c r="R78" s="31">
        <f t="shared" si="91"/>
        <v>0.99270338784762835</v>
      </c>
      <c r="S78" s="31">
        <f t="shared" si="91"/>
        <v>1.0172877138832899</v>
      </c>
      <c r="T78" s="31">
        <f t="shared" si="91"/>
        <v>10.465032183409271</v>
      </c>
      <c r="U78" s="31">
        <f t="shared" si="91"/>
        <v>10.663683818046234</v>
      </c>
      <c r="V78" s="31">
        <f t="shared" si="91"/>
        <v>7.7985576335411322</v>
      </c>
      <c r="W78" s="31">
        <f t="shared" si="91"/>
        <v>10.407412830942416</v>
      </c>
    </row>
    <row r="79" spans="1:23">
      <c r="A79" t="s">
        <v>237</v>
      </c>
      <c r="B79" s="31"/>
      <c r="C79" s="31"/>
      <c r="D79" s="31"/>
      <c r="E79" s="31"/>
      <c r="F79" s="31"/>
      <c r="G79" s="31"/>
      <c r="H79" s="31"/>
      <c r="I79" s="31"/>
      <c r="J79" s="31"/>
      <c r="K79" s="31"/>
      <c r="L79" s="31"/>
      <c r="M79" s="31"/>
      <c r="N79" s="31"/>
      <c r="O79" s="31">
        <f>(O27/O6)*100</f>
        <v>2.5379700658885458</v>
      </c>
      <c r="P79" s="31">
        <f t="shared" ref="P79:W79" si="92">(P27/P6)*100</f>
        <v>5.2808340392429907</v>
      </c>
      <c r="Q79" s="31">
        <f t="shared" si="92"/>
        <v>2.2772555125878151</v>
      </c>
      <c r="R79" s="31">
        <f t="shared" si="92"/>
        <v>4.016092594904018</v>
      </c>
      <c r="S79" s="31">
        <f t="shared" si="92"/>
        <v>4.2197723410191808</v>
      </c>
      <c r="T79" s="31">
        <f t="shared" si="92"/>
        <v>38.244015332320828</v>
      </c>
      <c r="U79" s="31">
        <f t="shared" si="92"/>
        <v>38.377059182428312</v>
      </c>
      <c r="V79" s="31">
        <f t="shared" si="92"/>
        <v>38.846106832905512</v>
      </c>
      <c r="W79" s="31">
        <f t="shared" si="92"/>
        <v>39.630569079416645</v>
      </c>
    </row>
    <row r="80" spans="1:23">
      <c r="A80" s="93" t="s">
        <v>130</v>
      </c>
      <c r="B80" s="103">
        <f t="shared" ref="B80:M80" si="93">SUM(B59:B79)</f>
        <v>100</v>
      </c>
      <c r="C80" s="103">
        <f t="shared" si="93"/>
        <v>100</v>
      </c>
      <c r="D80" s="103">
        <f t="shared" si="93"/>
        <v>100</v>
      </c>
      <c r="E80" s="103">
        <f t="shared" si="93"/>
        <v>99.999999999999972</v>
      </c>
      <c r="F80" s="103">
        <f t="shared" si="93"/>
        <v>100.00000000000001</v>
      </c>
      <c r="G80" s="103">
        <f t="shared" si="93"/>
        <v>99.999999999999986</v>
      </c>
      <c r="H80" s="103">
        <f t="shared" si="93"/>
        <v>99.999999999999986</v>
      </c>
      <c r="I80" s="103">
        <f t="shared" si="93"/>
        <v>100.00000000000003</v>
      </c>
      <c r="J80" s="103">
        <f t="shared" si="93"/>
        <v>100</v>
      </c>
      <c r="K80" s="103">
        <f t="shared" si="93"/>
        <v>100</v>
      </c>
      <c r="L80" s="103">
        <f t="shared" si="93"/>
        <v>100</v>
      </c>
      <c r="M80" s="103">
        <f t="shared" si="93"/>
        <v>100</v>
      </c>
      <c r="N80" s="103">
        <f>SUM(N59:N79)</f>
        <v>99.999999999999972</v>
      </c>
      <c r="O80" s="103">
        <f t="shared" ref="O80:R80" si="94">SUM(O59:O79)</f>
        <v>100.00000000000003</v>
      </c>
      <c r="P80" s="103">
        <f t="shared" si="94"/>
        <v>99.999999999999986</v>
      </c>
      <c r="Q80" s="103">
        <f t="shared" si="94"/>
        <v>99.999999999999986</v>
      </c>
      <c r="R80" s="103">
        <f t="shared" si="94"/>
        <v>100.00000000000001</v>
      </c>
      <c r="S80" s="103">
        <f>SUM(S59:S79)</f>
        <v>100</v>
      </c>
      <c r="T80" s="103">
        <f t="shared" ref="T80:W80" si="95">SUM(T59:T79)</f>
        <v>100</v>
      </c>
      <c r="U80" s="103">
        <f t="shared" si="95"/>
        <v>100</v>
      </c>
      <c r="V80" s="103">
        <f t="shared" si="95"/>
        <v>100</v>
      </c>
      <c r="W80" s="103">
        <f t="shared" si="95"/>
        <v>100</v>
      </c>
    </row>
    <row r="82" spans="1:1">
      <c r="A82" t="s">
        <v>132</v>
      </c>
    </row>
    <row r="84" spans="1:1">
      <c r="A84" t="s">
        <v>260</v>
      </c>
    </row>
    <row r="85" spans="1:1">
      <c r="A85" t="s">
        <v>261</v>
      </c>
    </row>
    <row r="87" spans="1:1">
      <c r="A87" t="s">
        <v>262</v>
      </c>
    </row>
    <row r="88" spans="1:1">
      <c r="A88" t="s">
        <v>263</v>
      </c>
    </row>
    <row r="89" spans="1:1">
      <c r="A89" s="65" t="s">
        <v>264</v>
      </c>
    </row>
    <row r="90" spans="1:1">
      <c r="A90" s="65" t="s">
        <v>265</v>
      </c>
    </row>
    <row r="91" spans="1:1">
      <c r="A91" s="65" t="s">
        <v>266</v>
      </c>
    </row>
    <row r="92" spans="1:1">
      <c r="A92" s="65" t="s">
        <v>267</v>
      </c>
    </row>
    <row r="93" spans="1:1">
      <c r="A93" s="65" t="s">
        <v>268</v>
      </c>
    </row>
    <row r="94" spans="1:1">
      <c r="A94" s="65" t="s">
        <v>283</v>
      </c>
    </row>
    <row r="95" spans="1:1">
      <c r="A95" s="65" t="s">
        <v>284</v>
      </c>
    </row>
    <row r="96" spans="1:1">
      <c r="A96" s="65" t="s">
        <v>285</v>
      </c>
    </row>
    <row r="97" spans="1:1">
      <c r="A97" s="65" t="s">
        <v>289</v>
      </c>
    </row>
  </sheetData>
  <pageMargins left="0.70866141732283472" right="0.70866141732283472" top="0.74803149606299213" bottom="0.74803149606299213" header="0.31496062992125984" footer="0.31496062992125984"/>
  <pageSetup paperSize="9" scale="93" orientation="landscape" r:id="rId1"/>
  <headerFooter>
    <oddFooter>&amp;L&amp;Z&amp;F</oddFooter>
  </headerFooter>
  <rowBreaks count="1" manualBreakCount="1">
    <brk id="3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58"/>
  <sheetViews>
    <sheetView tabSelected="1" topLeftCell="A33" workbookViewId="0">
      <pane xSplit="1" topLeftCell="R1" activePane="topRight" state="frozen"/>
      <selection pane="topRight" activeCell="W3" sqref="W3:W53"/>
    </sheetView>
  </sheetViews>
  <sheetFormatPr defaultColWidth="9.1796875" defaultRowHeight="14.5"/>
  <cols>
    <col min="1" max="1" width="20.26953125" style="38" customWidth="1"/>
    <col min="2" max="12" width="8.7265625" style="38" customWidth="1"/>
    <col min="13" max="16384" width="9.1796875" style="38"/>
  </cols>
  <sheetData>
    <row r="1" spans="1:23" ht="18.5">
      <c r="A1" s="40" t="s">
        <v>269</v>
      </c>
    </row>
    <row r="3" spans="1:23" s="42" customFormat="1">
      <c r="A3" s="70" t="s">
        <v>270</v>
      </c>
      <c r="B3" s="70">
        <v>2003</v>
      </c>
      <c r="C3" s="70">
        <v>2004</v>
      </c>
      <c r="D3" s="70">
        <v>2005</v>
      </c>
      <c r="E3" s="70">
        <v>2006</v>
      </c>
      <c r="F3" s="70">
        <v>2007</v>
      </c>
      <c r="G3" s="70">
        <v>2008</v>
      </c>
      <c r="H3" s="70">
        <v>2009</v>
      </c>
      <c r="I3" s="70">
        <v>2010</v>
      </c>
      <c r="J3" s="70">
        <v>2011</v>
      </c>
      <c r="K3" s="70">
        <v>2012</v>
      </c>
      <c r="L3" s="70">
        <v>2013</v>
      </c>
      <c r="M3" s="70">
        <v>2014</v>
      </c>
      <c r="N3" s="70">
        <v>2015</v>
      </c>
      <c r="O3" s="70">
        <v>2016</v>
      </c>
      <c r="P3" s="70">
        <v>2017</v>
      </c>
      <c r="Q3" s="70">
        <v>2018</v>
      </c>
      <c r="R3" s="70">
        <v>2019</v>
      </c>
      <c r="S3" s="70">
        <v>2020</v>
      </c>
      <c r="T3" s="70">
        <v>2021</v>
      </c>
      <c r="U3" s="70">
        <v>2022</v>
      </c>
      <c r="V3" s="70">
        <v>2023</v>
      </c>
      <c r="W3" s="70">
        <v>2024</v>
      </c>
    </row>
    <row r="4" spans="1:23">
      <c r="A4" s="38" t="s">
        <v>135</v>
      </c>
      <c r="B4" s="41">
        <v>353.80260000000015</v>
      </c>
      <c r="C4" s="41">
        <v>393.41830000000016</v>
      </c>
      <c r="D4" s="41">
        <v>387.60130000000004</v>
      </c>
      <c r="E4" s="41">
        <v>396.97049999999996</v>
      </c>
      <c r="F4" s="41">
        <v>426.24309999999991</v>
      </c>
      <c r="G4" s="41">
        <v>471.44750000000005</v>
      </c>
      <c r="H4" s="41">
        <v>488.95930000000004</v>
      </c>
      <c r="I4" s="41">
        <v>539.46400000000017</v>
      </c>
      <c r="J4" s="41">
        <v>554.49409999999989</v>
      </c>
      <c r="K4" s="41">
        <v>580.19339999999943</v>
      </c>
      <c r="L4" s="41">
        <v>634.6039999999997</v>
      </c>
      <c r="M4" s="41">
        <v>698.37899999999911</v>
      </c>
      <c r="N4" s="41">
        <v>746.1315999999988</v>
      </c>
      <c r="O4" s="54">
        <v>791.97449999999935</v>
      </c>
      <c r="P4" s="41">
        <v>837.50450000000001</v>
      </c>
      <c r="Q4" s="41">
        <v>888.46019999999999</v>
      </c>
      <c r="R4" s="25">
        <v>952.77350000000047</v>
      </c>
      <c r="S4" s="41">
        <v>1068.4601999999998</v>
      </c>
      <c r="T4" s="25">
        <v>1168.1196</v>
      </c>
      <c r="U4" s="25">
        <v>1182.1859999999999</v>
      </c>
      <c r="V4" s="41">
        <v>1242.5074999999999</v>
      </c>
      <c r="W4" s="41">
        <v>1306.9114</v>
      </c>
    </row>
    <row r="5" spans="1:23">
      <c r="A5" s="38" t="s">
        <v>136</v>
      </c>
      <c r="B5" s="41">
        <v>344.85000000000008</v>
      </c>
      <c r="C5" s="41">
        <v>387.15000000000009</v>
      </c>
      <c r="D5" s="41">
        <v>409.68000000000006</v>
      </c>
      <c r="E5" s="41">
        <v>460.46000000000009</v>
      </c>
      <c r="F5" s="41">
        <v>526.75890000000027</v>
      </c>
      <c r="G5" s="41">
        <v>576.46</v>
      </c>
      <c r="H5" s="41">
        <v>608.13400000000024</v>
      </c>
      <c r="I5" s="41">
        <v>606.95360000000016</v>
      </c>
      <c r="J5" s="41">
        <v>611.65989999999977</v>
      </c>
      <c r="K5" s="41">
        <v>584.56180000000006</v>
      </c>
      <c r="L5" s="41">
        <v>580.83660000000009</v>
      </c>
      <c r="M5" s="41">
        <v>621.88649999999996</v>
      </c>
      <c r="N5" s="41">
        <v>652.71709999999985</v>
      </c>
      <c r="O5" s="41">
        <v>779.01100000000008</v>
      </c>
      <c r="P5" s="41">
        <v>833.40179999999987</v>
      </c>
      <c r="Q5" s="41">
        <v>871.02030000000013</v>
      </c>
      <c r="R5" s="25">
        <v>941.57999999999993</v>
      </c>
      <c r="S5" s="41">
        <v>1031.8509999999999</v>
      </c>
      <c r="T5" s="25">
        <v>1142.3921000000003</v>
      </c>
      <c r="U5" s="25">
        <v>1251.9610100000004</v>
      </c>
      <c r="V5" s="41">
        <v>1387.9100099999996</v>
      </c>
      <c r="W5" s="41">
        <v>1463.6232099999997</v>
      </c>
    </row>
    <row r="6" spans="1:23">
      <c r="A6" s="38" t="s">
        <v>137</v>
      </c>
      <c r="B6" s="41">
        <v>124.72629999999999</v>
      </c>
      <c r="C6" s="41">
        <v>174.22629999999995</v>
      </c>
      <c r="D6" s="41">
        <v>229.02629999999999</v>
      </c>
      <c r="E6" s="41">
        <v>309.17629999999997</v>
      </c>
      <c r="F6" s="41">
        <v>359.72630000000009</v>
      </c>
      <c r="G6" s="41">
        <v>400.97629999999998</v>
      </c>
      <c r="H6" s="41">
        <v>478.35130000000009</v>
      </c>
      <c r="I6" s="41">
        <v>572.00130000000001</v>
      </c>
      <c r="J6" s="41">
        <v>655.1012999999997</v>
      </c>
      <c r="K6" s="41">
        <v>703.6012999999997</v>
      </c>
      <c r="L6" s="41">
        <v>760.94499999999971</v>
      </c>
      <c r="M6" s="41">
        <v>828.21</v>
      </c>
      <c r="N6" s="41">
        <v>879.14999999999975</v>
      </c>
      <c r="O6" s="41">
        <v>908.62109999999996</v>
      </c>
      <c r="P6" s="41">
        <v>940.49610000000007</v>
      </c>
      <c r="Q6" s="41">
        <v>1016.075</v>
      </c>
      <c r="R6" s="25">
        <v>1077.33</v>
      </c>
      <c r="S6" s="41">
        <v>1156.7695999999999</v>
      </c>
      <c r="T6" s="25">
        <v>1221.9501999999998</v>
      </c>
      <c r="U6" s="25">
        <v>1267.1929999999998</v>
      </c>
      <c r="V6" s="41">
        <v>1412.9774000000004</v>
      </c>
      <c r="W6" s="41">
        <v>1490.3981999999999</v>
      </c>
    </row>
    <row r="7" spans="1:23">
      <c r="A7" s="38" t="s">
        <v>138</v>
      </c>
      <c r="B7" s="41">
        <v>102.66050000000001</v>
      </c>
      <c r="C7" s="41">
        <v>111.65</v>
      </c>
      <c r="D7" s="41">
        <v>114.79000000000002</v>
      </c>
      <c r="E7" s="41">
        <v>155.88999999999999</v>
      </c>
      <c r="F7" s="41">
        <v>175.49</v>
      </c>
      <c r="G7" s="41">
        <v>200.9499999999999</v>
      </c>
      <c r="H7" s="41">
        <v>256.98999999999995</v>
      </c>
      <c r="I7" s="41">
        <v>281.39</v>
      </c>
      <c r="J7" s="41">
        <v>301.67000000000007</v>
      </c>
      <c r="K7" s="41">
        <v>348.37999999999994</v>
      </c>
      <c r="L7" s="41">
        <v>344.69</v>
      </c>
      <c r="M7" s="41">
        <v>348.40000000000003</v>
      </c>
      <c r="N7" s="41">
        <v>378.05000000000018</v>
      </c>
      <c r="O7" s="41">
        <v>400.91000000000008</v>
      </c>
      <c r="P7" s="41">
        <v>438.13</v>
      </c>
      <c r="Q7" s="41">
        <v>481.46999999999991</v>
      </c>
      <c r="R7" s="25">
        <v>527.17999999999995</v>
      </c>
      <c r="S7" s="41">
        <v>553.44999999999993</v>
      </c>
      <c r="T7" s="25">
        <v>568.23309999999992</v>
      </c>
      <c r="U7" s="25">
        <v>579.86709999999994</v>
      </c>
      <c r="V7" s="41">
        <v>656.16919999999993</v>
      </c>
      <c r="W7" s="41">
        <v>700.07920000000013</v>
      </c>
    </row>
    <row r="8" spans="1:23">
      <c r="A8" s="38" t="s">
        <v>139</v>
      </c>
      <c r="B8" s="41">
        <v>162.73000000000005</v>
      </c>
      <c r="C8" s="41">
        <v>181.63000000000005</v>
      </c>
      <c r="D8" s="41">
        <v>212.75000000000009</v>
      </c>
      <c r="E8" s="41">
        <v>248.48000000000008</v>
      </c>
      <c r="F8" s="41">
        <v>294.70500000000004</v>
      </c>
      <c r="G8" s="41">
        <v>332.00500000000005</v>
      </c>
      <c r="H8" s="41">
        <v>428.10499999999985</v>
      </c>
      <c r="I8" s="41">
        <v>459.05499999999978</v>
      </c>
      <c r="J8" s="41">
        <v>478.1550000000002</v>
      </c>
      <c r="K8" s="41">
        <v>476.72499999999991</v>
      </c>
      <c r="L8" s="41">
        <v>452.97500000000014</v>
      </c>
      <c r="M8" s="41">
        <v>439.51499999999999</v>
      </c>
      <c r="N8" s="41">
        <v>488.43000000000029</v>
      </c>
      <c r="O8" s="41">
        <v>520.17999999999984</v>
      </c>
      <c r="P8" s="41">
        <v>553.32299999999998</v>
      </c>
      <c r="Q8" s="41">
        <v>580.3599999999999</v>
      </c>
      <c r="R8" s="25">
        <v>623.00799999999981</v>
      </c>
      <c r="S8" s="41">
        <v>688.24999999999989</v>
      </c>
      <c r="T8" s="25">
        <v>746.56000000000017</v>
      </c>
      <c r="U8" s="25">
        <v>769.9129999999999</v>
      </c>
      <c r="V8" s="41">
        <v>847.25799999999981</v>
      </c>
      <c r="W8" s="41">
        <v>925.11900000000003</v>
      </c>
    </row>
    <row r="9" spans="1:23">
      <c r="A9" s="38" t="s">
        <v>140</v>
      </c>
      <c r="B9" s="41">
        <v>306.18360000000007</v>
      </c>
      <c r="C9" s="41">
        <v>331.65590000000009</v>
      </c>
      <c r="D9" s="41">
        <v>352.822</v>
      </c>
      <c r="E9" s="41">
        <v>409.36950000000007</v>
      </c>
      <c r="F9" s="41">
        <v>465.78999999999962</v>
      </c>
      <c r="G9" s="41">
        <v>510.06560000000007</v>
      </c>
      <c r="H9" s="41">
        <v>549.48730000000023</v>
      </c>
      <c r="I9" s="41">
        <v>572.09880000000032</v>
      </c>
      <c r="J9" s="41">
        <v>639.71889999999996</v>
      </c>
      <c r="K9" s="41">
        <v>706.62259999999981</v>
      </c>
      <c r="L9" s="41">
        <v>745.62309999999979</v>
      </c>
      <c r="M9" s="41">
        <v>809.60140000000035</v>
      </c>
      <c r="N9" s="41">
        <v>874.84530000000018</v>
      </c>
      <c r="O9" s="41">
        <v>920.93279999999959</v>
      </c>
      <c r="P9" s="41">
        <v>971.0513000000002</v>
      </c>
      <c r="Q9" s="41">
        <v>1014.8039000000003</v>
      </c>
      <c r="R9" s="25">
        <v>1085.8633000000004</v>
      </c>
      <c r="S9" s="41">
        <v>1217.1911000000002</v>
      </c>
      <c r="T9" s="25">
        <v>1414.5070699999994</v>
      </c>
      <c r="U9" s="25">
        <v>1534.5799499999998</v>
      </c>
      <c r="V9" s="41">
        <v>1731.0647300000003</v>
      </c>
      <c r="W9" s="41">
        <v>1835.53746</v>
      </c>
    </row>
    <row r="10" spans="1:23">
      <c r="A10" s="38" t="s">
        <v>141</v>
      </c>
      <c r="B10" s="41">
        <v>241.50090000000003</v>
      </c>
      <c r="C10" s="41">
        <v>270.70999999999998</v>
      </c>
      <c r="D10" s="41">
        <v>281.64000000000004</v>
      </c>
      <c r="E10" s="41">
        <v>325.52999999999992</v>
      </c>
      <c r="F10" s="41">
        <v>344.58</v>
      </c>
      <c r="G10" s="41">
        <v>367.88</v>
      </c>
      <c r="H10" s="41">
        <v>413.37000000000012</v>
      </c>
      <c r="I10" s="41">
        <v>432.65200000000016</v>
      </c>
      <c r="J10" s="41">
        <v>480.89000000000016</v>
      </c>
      <c r="K10" s="41">
        <v>504.02000000000015</v>
      </c>
      <c r="L10" s="41">
        <v>524.49000000000012</v>
      </c>
      <c r="M10" s="41">
        <v>537.7600000000001</v>
      </c>
      <c r="N10" s="41">
        <v>532.69000000000028</v>
      </c>
      <c r="O10" s="41">
        <v>515.56999999999994</v>
      </c>
      <c r="P10" s="41">
        <v>516.95000000000005</v>
      </c>
      <c r="Q10" s="41">
        <v>537.16000000000008</v>
      </c>
      <c r="R10" s="25">
        <v>587.79999999999995</v>
      </c>
      <c r="S10" s="41">
        <v>697.29</v>
      </c>
      <c r="T10" s="25">
        <v>820.53999999999974</v>
      </c>
      <c r="U10" s="25">
        <v>924.97</v>
      </c>
      <c r="V10" s="41">
        <v>1034.33</v>
      </c>
      <c r="W10" s="41">
        <v>1068.9599999999998</v>
      </c>
    </row>
    <row r="11" spans="1:23">
      <c r="A11" s="38" t="s">
        <v>142</v>
      </c>
      <c r="B11" s="41">
        <v>232.07000000000011</v>
      </c>
      <c r="C11" s="41">
        <v>225.79000000000008</v>
      </c>
      <c r="D11" s="41">
        <v>225.20000000000007</v>
      </c>
      <c r="E11" s="41">
        <v>229.90000000000012</v>
      </c>
      <c r="F11" s="41">
        <v>258.15660000000003</v>
      </c>
      <c r="G11" s="41">
        <v>284.35149999999999</v>
      </c>
      <c r="H11" s="41">
        <v>293.89609999999993</v>
      </c>
      <c r="I11" s="41">
        <v>342.01450000000017</v>
      </c>
      <c r="J11" s="41">
        <v>383.98160000000001</v>
      </c>
      <c r="K11" s="41">
        <v>455.59210000000019</v>
      </c>
      <c r="L11" s="41">
        <v>511.44740000000013</v>
      </c>
      <c r="M11" s="41">
        <v>524.47580000000028</v>
      </c>
      <c r="N11" s="41">
        <v>521.21320000000014</v>
      </c>
      <c r="O11" s="41">
        <v>504.75530000000009</v>
      </c>
      <c r="P11" s="41">
        <v>498.48</v>
      </c>
      <c r="Q11" s="41">
        <v>499.03499999999997</v>
      </c>
      <c r="R11" s="25">
        <v>528.57499999999982</v>
      </c>
      <c r="S11" s="41">
        <v>621.577</v>
      </c>
      <c r="T11" s="25">
        <v>732.53579999999988</v>
      </c>
      <c r="U11" s="25">
        <v>830.13650000000007</v>
      </c>
      <c r="V11" s="41">
        <v>881.2814999999996</v>
      </c>
      <c r="W11" s="41">
        <v>916.71832299999994</v>
      </c>
    </row>
    <row r="12" spans="1:23">
      <c r="A12" s="38" t="s">
        <v>143</v>
      </c>
      <c r="B12" s="41">
        <v>165.59980000000002</v>
      </c>
      <c r="C12" s="41">
        <v>160.09260000000006</v>
      </c>
      <c r="D12" s="41">
        <v>163.32</v>
      </c>
      <c r="E12" s="41">
        <v>185.25</v>
      </c>
      <c r="F12" s="41">
        <v>197.98999999999998</v>
      </c>
      <c r="G12" s="41">
        <v>234.87</v>
      </c>
      <c r="H12" s="41">
        <v>278.48</v>
      </c>
      <c r="I12" s="41">
        <v>293.55000000000007</v>
      </c>
      <c r="J12" s="41">
        <v>293.28000000000003</v>
      </c>
      <c r="K12" s="41">
        <v>303.79000000000002</v>
      </c>
      <c r="L12" s="41">
        <v>308.60000000000002</v>
      </c>
      <c r="M12" s="41">
        <v>297.48009999999999</v>
      </c>
      <c r="N12" s="41">
        <v>284.19120000000009</v>
      </c>
      <c r="O12" s="41">
        <v>297.65030000000013</v>
      </c>
      <c r="P12" s="41">
        <v>338.74499999999995</v>
      </c>
      <c r="Q12" s="41">
        <v>399.82700000000006</v>
      </c>
      <c r="R12" s="25">
        <v>406.5830000000002</v>
      </c>
      <c r="S12" s="41">
        <v>451.73</v>
      </c>
      <c r="T12" s="25">
        <v>484.96999999999991</v>
      </c>
      <c r="U12" s="25">
        <v>534.64499999999998</v>
      </c>
      <c r="V12" s="41">
        <v>611.21499999999992</v>
      </c>
      <c r="W12" s="41">
        <v>658.80000000000007</v>
      </c>
    </row>
    <row r="13" spans="1:23">
      <c r="A13" s="38" t="s">
        <v>144</v>
      </c>
      <c r="B13" s="41">
        <v>652.9991</v>
      </c>
      <c r="C13" s="41">
        <v>697.33560000000023</v>
      </c>
      <c r="D13" s="41">
        <v>781.27710000000002</v>
      </c>
      <c r="E13" s="41">
        <v>929.197</v>
      </c>
      <c r="F13" s="41">
        <v>998.26499999999965</v>
      </c>
      <c r="G13" s="41">
        <v>1116.7000000000003</v>
      </c>
      <c r="H13" s="41">
        <v>1209.8</v>
      </c>
      <c r="I13" s="41">
        <v>1195.0500000000002</v>
      </c>
      <c r="J13" s="41">
        <v>1169.9000000000003</v>
      </c>
      <c r="K13" s="41">
        <v>1141.5500000000004</v>
      </c>
      <c r="L13" s="41">
        <v>1228</v>
      </c>
      <c r="M13" s="41">
        <v>1323.4799999999996</v>
      </c>
      <c r="N13" s="41">
        <v>1355.5500000000002</v>
      </c>
      <c r="O13" s="41">
        <v>1519.4499999999994</v>
      </c>
      <c r="P13" s="41">
        <v>1651.04</v>
      </c>
      <c r="Q13" s="41">
        <v>1804.8</v>
      </c>
      <c r="R13" s="25">
        <v>1931.4100000000003</v>
      </c>
      <c r="S13" s="41">
        <v>2162.0273684210524</v>
      </c>
      <c r="T13" s="25">
        <v>2272.66</v>
      </c>
      <c r="U13" s="25">
        <v>2460.84</v>
      </c>
      <c r="V13" s="41">
        <v>2753.9300000000003</v>
      </c>
      <c r="W13" s="41">
        <v>3008.83</v>
      </c>
    </row>
    <row r="14" spans="1:23">
      <c r="A14" s="38" t="s">
        <v>145</v>
      </c>
      <c r="B14" s="41">
        <v>574.1999999999997</v>
      </c>
      <c r="C14" s="41">
        <v>579.39999999999964</v>
      </c>
      <c r="D14" s="41">
        <v>592.80000000000007</v>
      </c>
      <c r="E14" s="41">
        <v>611.45999999999992</v>
      </c>
      <c r="F14" s="41">
        <v>671.53000000000031</v>
      </c>
      <c r="G14" s="41">
        <v>752.65000000000032</v>
      </c>
      <c r="H14" s="41">
        <v>846.65000000000032</v>
      </c>
      <c r="I14" s="41">
        <v>941.88000000000022</v>
      </c>
      <c r="J14" s="41">
        <v>919.20000000000027</v>
      </c>
      <c r="K14" s="41">
        <v>901.03310000000067</v>
      </c>
      <c r="L14" s="41">
        <v>930.25000000000068</v>
      </c>
      <c r="M14" s="41">
        <v>966.53000000000054</v>
      </c>
      <c r="N14" s="41">
        <v>970.31000000000029</v>
      </c>
      <c r="O14" s="41">
        <v>1022.22</v>
      </c>
      <c r="P14" s="41">
        <v>1074.4099999999999</v>
      </c>
      <c r="Q14" s="41">
        <v>1052.7919999999999</v>
      </c>
      <c r="R14" s="25">
        <v>1168.6999999999998</v>
      </c>
      <c r="S14" s="41">
        <v>1269.0999999999999</v>
      </c>
      <c r="T14" s="25">
        <v>1331.4549999999999</v>
      </c>
      <c r="U14" s="25">
        <v>1311.8859999999997</v>
      </c>
      <c r="V14" s="41">
        <v>1476.1669999999997</v>
      </c>
      <c r="W14" s="41">
        <v>1557.1379999999999</v>
      </c>
    </row>
    <row r="15" spans="1:23">
      <c r="A15" s="38" t="s">
        <v>146</v>
      </c>
      <c r="B15" s="41">
        <v>438.44999999999993</v>
      </c>
      <c r="C15" s="41">
        <v>435.46999999999974</v>
      </c>
      <c r="D15" s="41">
        <v>466.3944000000003</v>
      </c>
      <c r="E15" s="41">
        <v>458.42090000000042</v>
      </c>
      <c r="F15" s="41">
        <v>475.81580000000037</v>
      </c>
      <c r="G15" s="41">
        <v>513.71060000000023</v>
      </c>
      <c r="H15" s="41">
        <v>575.00999999999988</v>
      </c>
      <c r="I15" s="41">
        <v>619.94999999999982</v>
      </c>
      <c r="J15" s="41">
        <v>638.91999999999985</v>
      </c>
      <c r="K15" s="41">
        <v>616.80999999999983</v>
      </c>
      <c r="L15" s="41">
        <v>590.51999999999987</v>
      </c>
      <c r="M15" s="41">
        <v>579.24999999999989</v>
      </c>
      <c r="N15" s="41">
        <v>601.70000000000005</v>
      </c>
      <c r="O15" s="41">
        <v>623.37000000000012</v>
      </c>
      <c r="P15" s="41">
        <v>682.75</v>
      </c>
      <c r="Q15" s="41">
        <v>729.15999999999985</v>
      </c>
      <c r="R15" s="25">
        <v>817.71999999999991</v>
      </c>
      <c r="S15" s="41">
        <v>925.89999999999986</v>
      </c>
      <c r="T15" s="25">
        <v>1006.2560000000002</v>
      </c>
      <c r="U15" s="25">
        <v>1078.4659999999994</v>
      </c>
      <c r="V15" s="41">
        <v>1195.3589999999997</v>
      </c>
      <c r="W15" s="41">
        <v>1330.2329999999997</v>
      </c>
    </row>
    <row r="16" spans="1:23">
      <c r="A16" s="38" t="s">
        <v>147</v>
      </c>
      <c r="B16" s="41">
        <v>192.60780000000003</v>
      </c>
      <c r="C16" s="41">
        <v>191.0444</v>
      </c>
      <c r="D16" s="41">
        <v>200.88280000000003</v>
      </c>
      <c r="E16" s="41">
        <v>210.03200000000001</v>
      </c>
      <c r="F16" s="41">
        <v>244.48660000000001</v>
      </c>
      <c r="G16" s="41">
        <v>299.20970000000005</v>
      </c>
      <c r="H16" s="41">
        <v>385.52420000000012</v>
      </c>
      <c r="I16" s="41">
        <v>398.28290000000032</v>
      </c>
      <c r="J16" s="41">
        <v>466.54600000000011</v>
      </c>
      <c r="K16" s="41">
        <v>507.84620000000018</v>
      </c>
      <c r="L16" s="41">
        <v>498.21280000000024</v>
      </c>
      <c r="M16" s="41">
        <v>498.8246000000002</v>
      </c>
      <c r="N16" s="41">
        <v>470.83230000000009</v>
      </c>
      <c r="O16" s="41">
        <v>466.5205000000002</v>
      </c>
      <c r="P16" s="41">
        <v>498.28109999999992</v>
      </c>
      <c r="Q16" s="41">
        <v>533.79510000000005</v>
      </c>
      <c r="R16" s="25">
        <v>646.02259999999978</v>
      </c>
      <c r="S16" s="41">
        <v>756.85140000000001</v>
      </c>
      <c r="T16" s="25">
        <v>843.55780000000004</v>
      </c>
      <c r="U16" s="25">
        <v>939.00199999999973</v>
      </c>
      <c r="V16" s="41">
        <v>1037.2999000000002</v>
      </c>
      <c r="W16" s="41">
        <v>1100.9962</v>
      </c>
    </row>
    <row r="17" spans="1:23">
      <c r="A17" s="38" t="s">
        <v>148</v>
      </c>
      <c r="B17" s="41">
        <v>15.6106</v>
      </c>
      <c r="C17" s="41">
        <v>15.236900000000002</v>
      </c>
      <c r="D17" s="41">
        <v>18.739500000000003</v>
      </c>
      <c r="E17" s="41">
        <v>26.739500000000003</v>
      </c>
      <c r="F17" s="41">
        <v>31.639500000000005</v>
      </c>
      <c r="G17" s="41">
        <v>36.939400000000006</v>
      </c>
      <c r="H17" s="41">
        <v>35.660400000000003</v>
      </c>
      <c r="I17" s="41">
        <v>35.560400000000001</v>
      </c>
      <c r="J17" s="41">
        <v>43.589100000000009</v>
      </c>
      <c r="K17" s="41">
        <v>43.289100000000012</v>
      </c>
      <c r="L17" s="41">
        <v>42.288999999999994</v>
      </c>
      <c r="M17" s="41">
        <v>37.289100000000005</v>
      </c>
      <c r="N17" s="41">
        <v>39.289000000000016</v>
      </c>
      <c r="O17" s="41">
        <v>42.289500000000011</v>
      </c>
      <c r="P17" s="41">
        <v>52.089499999999994</v>
      </c>
      <c r="Q17" s="41">
        <v>59.584499999999991</v>
      </c>
      <c r="R17" s="25">
        <v>57.484499999999969</v>
      </c>
      <c r="S17" s="41">
        <v>53.789499999999975</v>
      </c>
      <c r="T17" s="25">
        <v>73.389499999999998</v>
      </c>
      <c r="U17" s="25">
        <v>85.489499999999964</v>
      </c>
      <c r="V17" s="41">
        <v>94.389499999999998</v>
      </c>
      <c r="W17" s="41">
        <v>95.318399999999997</v>
      </c>
    </row>
    <row r="18" spans="1:23" s="42" customFormat="1">
      <c r="A18" s="82" t="s">
        <v>130</v>
      </c>
      <c r="B18" s="62">
        <f t="shared" ref="B18:O18" si="0">SUM(B4:B17)</f>
        <v>3907.9912000000004</v>
      </c>
      <c r="C18" s="62">
        <f t="shared" si="0"/>
        <v>4154.8100000000004</v>
      </c>
      <c r="D18" s="62">
        <f t="shared" si="0"/>
        <v>4436.9234000000006</v>
      </c>
      <c r="E18" s="62">
        <f t="shared" si="0"/>
        <v>4956.8756999999996</v>
      </c>
      <c r="F18" s="62">
        <f t="shared" si="0"/>
        <v>5471.1768000000002</v>
      </c>
      <c r="G18" s="62">
        <f t="shared" si="0"/>
        <v>6098.2156000000023</v>
      </c>
      <c r="H18" s="62">
        <f t="shared" si="0"/>
        <v>6848.4176000000007</v>
      </c>
      <c r="I18" s="62">
        <f t="shared" si="0"/>
        <v>7289.9025000000011</v>
      </c>
      <c r="J18" s="62">
        <f t="shared" si="0"/>
        <v>7637.1059000000014</v>
      </c>
      <c r="K18" s="62">
        <f t="shared" si="0"/>
        <v>7874.0145999999995</v>
      </c>
      <c r="L18" s="62">
        <f t="shared" si="0"/>
        <v>8153.4829000000009</v>
      </c>
      <c r="M18" s="62">
        <f t="shared" si="0"/>
        <v>8511.0815000000002</v>
      </c>
      <c r="N18" s="62">
        <f>SUM(N4:N17)</f>
        <v>8795.0997000000007</v>
      </c>
      <c r="O18" s="62">
        <f t="shared" si="0"/>
        <v>9313.4549999999981</v>
      </c>
      <c r="P18" s="75">
        <f t="shared" ref="P18:W18" si="1">SUM(P4:P17)</f>
        <v>9886.6522999999997</v>
      </c>
      <c r="Q18" s="75">
        <f t="shared" si="1"/>
        <v>10468.343000000001</v>
      </c>
      <c r="R18" s="75">
        <f t="shared" si="1"/>
        <v>11352.029900000001</v>
      </c>
      <c r="S18" s="75">
        <f t="shared" si="1"/>
        <v>12654.237168421054</v>
      </c>
      <c r="T18" s="75">
        <f t="shared" si="1"/>
        <v>13827.126169999998</v>
      </c>
      <c r="U18" s="75">
        <f t="shared" si="1"/>
        <v>14751.135060000001</v>
      </c>
      <c r="V18" s="75">
        <f t="shared" si="1"/>
        <v>16361.85874</v>
      </c>
      <c r="W18" s="75">
        <f t="shared" si="1"/>
        <v>17458.662392999999</v>
      </c>
    </row>
    <row r="20" spans="1:23">
      <c r="A20" s="70" t="s">
        <v>271</v>
      </c>
      <c r="B20" s="70">
        <v>2003</v>
      </c>
      <c r="C20" s="70">
        <v>2004</v>
      </c>
      <c r="D20" s="70">
        <v>2005</v>
      </c>
      <c r="E20" s="70">
        <v>2006</v>
      </c>
      <c r="F20" s="70">
        <v>2007</v>
      </c>
      <c r="G20" s="70">
        <v>2008</v>
      </c>
      <c r="H20" s="70">
        <v>2009</v>
      </c>
      <c r="I20" s="70">
        <v>2010</v>
      </c>
      <c r="J20" s="70">
        <v>2011</v>
      </c>
      <c r="K20" s="70">
        <v>2012</v>
      </c>
      <c r="L20" s="70">
        <v>2013</v>
      </c>
      <c r="M20" s="70">
        <v>2014</v>
      </c>
      <c r="N20" s="70">
        <v>2015</v>
      </c>
      <c r="O20" s="70">
        <v>2016</v>
      </c>
      <c r="P20" s="70">
        <v>2017</v>
      </c>
      <c r="Q20" s="70">
        <v>2018</v>
      </c>
      <c r="R20" s="70">
        <v>2019</v>
      </c>
      <c r="S20" s="70">
        <v>2020</v>
      </c>
      <c r="T20" s="70">
        <v>2021</v>
      </c>
      <c r="U20" s="70">
        <v>2022</v>
      </c>
      <c r="V20" s="70">
        <v>2023</v>
      </c>
      <c r="W20" s="70">
        <v>2024</v>
      </c>
    </row>
    <row r="21" spans="1:23">
      <c r="A21" s="38" t="s">
        <v>135</v>
      </c>
      <c r="B21" s="104">
        <v>1600.7745999999993</v>
      </c>
      <c r="C21" s="105">
        <v>1627.6666999999993</v>
      </c>
      <c r="D21" s="105">
        <v>1611.7160999999999</v>
      </c>
      <c r="E21" s="105">
        <v>1658.6509000000008</v>
      </c>
      <c r="F21" s="105">
        <v>1713.4773000000002</v>
      </c>
      <c r="G21" s="105">
        <v>1715.6294000000005</v>
      </c>
      <c r="H21" s="105">
        <v>1707.990600000001</v>
      </c>
      <c r="I21" s="105">
        <v>1708.069099999999</v>
      </c>
      <c r="J21" s="105">
        <v>1738.1280000000008</v>
      </c>
      <c r="K21" s="105">
        <v>1799.8987000000004</v>
      </c>
      <c r="L21" s="105">
        <v>1938.0011999999992</v>
      </c>
      <c r="M21" s="105">
        <v>2076.5467999999987</v>
      </c>
      <c r="N21" s="104">
        <v>2182.0362000000018</v>
      </c>
      <c r="O21" s="54">
        <v>2303.5894000000017</v>
      </c>
      <c r="P21" s="41">
        <v>2380.2432999999992</v>
      </c>
      <c r="Q21" s="41">
        <v>2412.6113999999998</v>
      </c>
      <c r="R21" s="25">
        <v>2472.1664000000001</v>
      </c>
      <c r="S21" s="41">
        <v>2641.3576999999996</v>
      </c>
      <c r="T21" s="25">
        <v>2748.2177999999999</v>
      </c>
      <c r="U21" s="25">
        <v>2781.0340999999999</v>
      </c>
      <c r="V21" s="41">
        <v>2931.0394999999999</v>
      </c>
      <c r="W21" s="41">
        <v>3006.2994999999992</v>
      </c>
    </row>
    <row r="22" spans="1:23">
      <c r="A22" s="38" t="s">
        <v>136</v>
      </c>
      <c r="B22" s="41">
        <v>2400.0717999999993</v>
      </c>
      <c r="C22" s="41">
        <v>2456.4073000000012</v>
      </c>
      <c r="D22" s="41">
        <v>2411.183100000002</v>
      </c>
      <c r="E22" s="41">
        <v>2445.6366000000007</v>
      </c>
      <c r="F22" s="41">
        <v>2493.0146999999993</v>
      </c>
      <c r="G22" s="41">
        <v>2521.8365000000013</v>
      </c>
      <c r="H22" s="41">
        <v>2549.9873999999995</v>
      </c>
      <c r="I22" s="41">
        <v>2533.4764000000018</v>
      </c>
      <c r="J22" s="41">
        <v>2409.4394000000043</v>
      </c>
      <c r="K22" s="41">
        <v>2332.7779000000014</v>
      </c>
      <c r="L22" s="41">
        <v>2307.0109000000016</v>
      </c>
      <c r="M22" s="41">
        <v>2354.5420000000026</v>
      </c>
      <c r="N22" s="41">
        <v>2489.9341999999992</v>
      </c>
      <c r="O22" s="41">
        <v>2712.8515000000052</v>
      </c>
      <c r="P22" s="41">
        <v>2754.55413</v>
      </c>
      <c r="Q22" s="41">
        <v>2738.3553000000002</v>
      </c>
      <c r="R22" s="25">
        <v>2857.2625199999993</v>
      </c>
      <c r="S22" s="41">
        <v>2994.6402499999999</v>
      </c>
      <c r="T22" s="25">
        <v>3186.6641299999997</v>
      </c>
      <c r="U22" s="25">
        <v>3347.7355400000006</v>
      </c>
      <c r="V22" s="41">
        <v>3568.2320800000002</v>
      </c>
      <c r="W22" s="41">
        <v>3650.0157399999998</v>
      </c>
    </row>
    <row r="23" spans="1:23">
      <c r="A23" s="38" t="s">
        <v>137</v>
      </c>
      <c r="B23" s="41">
        <v>1832.6666999999982</v>
      </c>
      <c r="C23" s="41">
        <v>1818.1082999999987</v>
      </c>
      <c r="D23" s="41">
        <v>1762.8483999999978</v>
      </c>
      <c r="E23" s="41">
        <v>1712.5277000000008</v>
      </c>
      <c r="F23" s="41">
        <v>1716.5902999999989</v>
      </c>
      <c r="G23" s="41">
        <v>1735.4446999999991</v>
      </c>
      <c r="H23" s="41">
        <v>1812.1581000000003</v>
      </c>
      <c r="I23" s="41">
        <v>1932.4559999999985</v>
      </c>
      <c r="J23" s="41">
        <v>2034.7981999999995</v>
      </c>
      <c r="K23" s="41">
        <v>2059.2823999999969</v>
      </c>
      <c r="L23" s="41">
        <v>2130.1385000000005</v>
      </c>
      <c r="M23" s="41">
        <v>2230.2689999999993</v>
      </c>
      <c r="N23" s="41">
        <v>2289.2889999999989</v>
      </c>
      <c r="O23" s="41">
        <v>2300.7316999999985</v>
      </c>
      <c r="P23" s="41">
        <v>2296.4094999999993</v>
      </c>
      <c r="Q23" s="41">
        <v>2339.3994999999995</v>
      </c>
      <c r="R23" s="25">
        <v>2404.6149999999998</v>
      </c>
      <c r="S23" s="41">
        <v>2462.7038000000002</v>
      </c>
      <c r="T23" s="25">
        <v>2550.7941999999994</v>
      </c>
      <c r="U23" s="25">
        <v>2602.0128</v>
      </c>
      <c r="V23" s="41">
        <v>2753.2168000000001</v>
      </c>
      <c r="W23" s="41">
        <v>2852.1785999999993</v>
      </c>
    </row>
    <row r="24" spans="1:23">
      <c r="A24" s="38" t="s">
        <v>138</v>
      </c>
      <c r="B24" s="41">
        <v>770.47629999999992</v>
      </c>
      <c r="C24" s="41">
        <v>765.21</v>
      </c>
      <c r="D24" s="41">
        <v>724.0500000000003</v>
      </c>
      <c r="E24" s="41">
        <v>778.58999999999992</v>
      </c>
      <c r="F24" s="41">
        <v>802.35999999999979</v>
      </c>
      <c r="G24" s="41">
        <v>834.47</v>
      </c>
      <c r="H24" s="41">
        <v>939.02999999999952</v>
      </c>
      <c r="I24" s="41">
        <v>988.1999999999997</v>
      </c>
      <c r="J24" s="41">
        <v>1005.9899999999998</v>
      </c>
      <c r="K24" s="41">
        <v>1047.3999999999996</v>
      </c>
      <c r="L24" s="41">
        <v>1068.7</v>
      </c>
      <c r="M24" s="41">
        <v>1060.6699999999996</v>
      </c>
      <c r="N24" s="41">
        <v>1068.58</v>
      </c>
      <c r="O24" s="41">
        <v>1111.8599999999985</v>
      </c>
      <c r="P24" s="41">
        <v>1167.1600000000001</v>
      </c>
      <c r="Q24" s="41">
        <v>1250.8500000000001</v>
      </c>
      <c r="R24" s="25">
        <v>1335.6799999999998</v>
      </c>
      <c r="S24" s="41">
        <v>1398.1899999999998</v>
      </c>
      <c r="T24" s="25">
        <v>1371.2588000000001</v>
      </c>
      <c r="U24" s="25">
        <v>1358.0760999999998</v>
      </c>
      <c r="V24" s="41">
        <v>1441.4431999999997</v>
      </c>
      <c r="W24" s="41">
        <v>1497.1142000000004</v>
      </c>
    </row>
    <row r="25" spans="1:23">
      <c r="A25" s="38" t="s">
        <v>139</v>
      </c>
      <c r="B25" s="41">
        <v>602.57999999999981</v>
      </c>
      <c r="C25" s="41">
        <v>610.53</v>
      </c>
      <c r="D25" s="41">
        <v>643.95999999999992</v>
      </c>
      <c r="E25" s="41">
        <v>667.90999999999951</v>
      </c>
      <c r="F25" s="41">
        <v>719.11500000000058</v>
      </c>
      <c r="G25" s="41">
        <v>777.37499999999989</v>
      </c>
      <c r="H25" s="41">
        <v>911.22499999999923</v>
      </c>
      <c r="I25" s="41">
        <v>945.12499999999966</v>
      </c>
      <c r="J25" s="41">
        <v>930.98499999999922</v>
      </c>
      <c r="K25" s="41">
        <v>922.03499999999929</v>
      </c>
      <c r="L25" s="41">
        <v>901.82499999999914</v>
      </c>
      <c r="M25" s="41">
        <v>892.169299999999</v>
      </c>
      <c r="N25" s="41">
        <v>953.00599999999872</v>
      </c>
      <c r="O25" s="41">
        <v>996.83999999999946</v>
      </c>
      <c r="P25" s="41">
        <v>1041.3699999999999</v>
      </c>
      <c r="Q25" s="41">
        <v>1050.58</v>
      </c>
      <c r="R25" s="25">
        <v>1097.3429999999998</v>
      </c>
      <c r="S25" s="41">
        <v>1172.6689999999999</v>
      </c>
      <c r="T25" s="25">
        <v>1245.4630000000002</v>
      </c>
      <c r="U25" s="25">
        <v>1299.7719999999999</v>
      </c>
      <c r="V25" s="41">
        <v>1402.1959999999999</v>
      </c>
      <c r="W25" s="41">
        <v>1487.2180000000003</v>
      </c>
    </row>
    <row r="26" spans="1:23">
      <c r="A26" s="38" t="s">
        <v>140</v>
      </c>
      <c r="B26" s="41">
        <v>1995.1033999999988</v>
      </c>
      <c r="C26" s="41">
        <v>1995.5667000000005</v>
      </c>
      <c r="D26" s="41">
        <v>1954.8957000000005</v>
      </c>
      <c r="E26" s="41">
        <v>1997.516599999999</v>
      </c>
      <c r="F26" s="41">
        <v>2096.2500000000005</v>
      </c>
      <c r="G26" s="41">
        <v>2146.5470000000005</v>
      </c>
      <c r="H26" s="41">
        <v>2185.4724999999999</v>
      </c>
      <c r="I26" s="41">
        <v>2237.8297999999991</v>
      </c>
      <c r="J26" s="41">
        <v>2350.5742000000005</v>
      </c>
      <c r="K26" s="41">
        <v>2399.9223000000029</v>
      </c>
      <c r="L26" s="41">
        <v>2444.0370000000034</v>
      </c>
      <c r="M26" s="41">
        <v>2540.942700000006</v>
      </c>
      <c r="N26" s="41">
        <v>2638.2712999999999</v>
      </c>
      <c r="O26" s="41">
        <v>2698.0499000000059</v>
      </c>
      <c r="P26" s="41">
        <v>2753.4336000000008</v>
      </c>
      <c r="Q26" s="41">
        <v>2764.0547000000006</v>
      </c>
      <c r="R26" s="25">
        <v>2823.7756000000008</v>
      </c>
      <c r="S26" s="41">
        <v>2966.8591000000006</v>
      </c>
      <c r="T26" s="25">
        <v>3184.0849099999991</v>
      </c>
      <c r="U26" s="25">
        <v>3335.2334299999993</v>
      </c>
      <c r="V26" s="41">
        <v>3565.3250900000003</v>
      </c>
      <c r="W26" s="41">
        <v>3706.5141000000003</v>
      </c>
    </row>
    <row r="27" spans="1:23">
      <c r="A27" s="38" t="s">
        <v>141</v>
      </c>
      <c r="B27" s="41">
        <v>1582.0439999999992</v>
      </c>
      <c r="C27" s="41">
        <v>1608.9152999999988</v>
      </c>
      <c r="D27" s="41">
        <v>1579.5385999999987</v>
      </c>
      <c r="E27" s="41">
        <v>1663.823599999999</v>
      </c>
      <c r="F27" s="41">
        <v>1698.3629000000005</v>
      </c>
      <c r="G27" s="41">
        <v>1777.7935999999982</v>
      </c>
      <c r="H27" s="41">
        <v>1885.5447999999967</v>
      </c>
      <c r="I27" s="41">
        <v>1902.5086999999999</v>
      </c>
      <c r="J27" s="41">
        <v>1991.4176999999997</v>
      </c>
      <c r="K27" s="41">
        <v>2076.3577</v>
      </c>
      <c r="L27" s="41">
        <v>2125.9467</v>
      </c>
      <c r="M27" s="41">
        <v>2107.0825999999993</v>
      </c>
      <c r="N27" s="41">
        <v>2032.3018999999997</v>
      </c>
      <c r="O27" s="41">
        <v>1964.3418999999988</v>
      </c>
      <c r="P27" s="41">
        <v>1942.2869000000001</v>
      </c>
      <c r="Q27" s="41">
        <v>1986.7469000000001</v>
      </c>
      <c r="R27" s="25">
        <v>2012.1169</v>
      </c>
      <c r="S27" s="41">
        <v>2152.0869000000002</v>
      </c>
      <c r="T27" s="25">
        <v>2327.5699999999997</v>
      </c>
      <c r="U27" s="25">
        <v>2458.5599999999995</v>
      </c>
      <c r="V27" s="41">
        <v>2606.2599999999993</v>
      </c>
      <c r="W27" s="41">
        <v>2651.3500000000004</v>
      </c>
    </row>
    <row r="28" spans="1:23">
      <c r="A28" s="38" t="s">
        <v>142</v>
      </c>
      <c r="B28" s="41">
        <v>1560.3899999999994</v>
      </c>
      <c r="C28" s="41">
        <v>1515.7699999999988</v>
      </c>
      <c r="D28" s="41">
        <v>1515.6899999999989</v>
      </c>
      <c r="E28" s="41">
        <v>1516.5717999999983</v>
      </c>
      <c r="F28" s="41">
        <v>1491.961399999997</v>
      </c>
      <c r="G28" s="41">
        <v>1518.4428999999986</v>
      </c>
      <c r="H28" s="41">
        <v>1519.7075999999975</v>
      </c>
      <c r="I28" s="41">
        <v>1543.4183999999977</v>
      </c>
      <c r="J28" s="41">
        <v>1614.285799999999</v>
      </c>
      <c r="K28" s="41">
        <v>1779.1102999999973</v>
      </c>
      <c r="L28" s="41">
        <v>1851.901999999998</v>
      </c>
      <c r="M28" s="41">
        <v>1877.9641999999981</v>
      </c>
      <c r="N28" s="41">
        <v>1831.0338999999969</v>
      </c>
      <c r="O28" s="41">
        <v>1757.3908999999983</v>
      </c>
      <c r="P28" s="41">
        <v>1716.5879999999997</v>
      </c>
      <c r="Q28" s="41">
        <v>1667.2093</v>
      </c>
      <c r="R28" s="25">
        <v>1682.4178000000004</v>
      </c>
      <c r="S28" s="41">
        <v>1968.2526000000003</v>
      </c>
      <c r="T28" s="25">
        <v>2113.3462</v>
      </c>
      <c r="U28" s="25">
        <v>2279.7838000000002</v>
      </c>
      <c r="V28" s="41">
        <v>2363.1873999999998</v>
      </c>
      <c r="W28" s="41">
        <v>2352.1432209999998</v>
      </c>
    </row>
    <row r="29" spans="1:23">
      <c r="A29" s="38" t="s">
        <v>143</v>
      </c>
      <c r="B29" s="41">
        <v>695.66159999999968</v>
      </c>
      <c r="C29" s="41">
        <v>708.00759999999946</v>
      </c>
      <c r="D29" s="41">
        <v>681.24920000000009</v>
      </c>
      <c r="E29" s="41">
        <v>767.86259999999993</v>
      </c>
      <c r="F29" s="41">
        <v>798.85879999999975</v>
      </c>
      <c r="G29" s="41">
        <v>893.1064999999993</v>
      </c>
      <c r="H29" s="41">
        <v>953.58159999999941</v>
      </c>
      <c r="I29" s="41">
        <v>978.31629999999927</v>
      </c>
      <c r="J29" s="41">
        <v>948.79999999999939</v>
      </c>
      <c r="K29" s="41">
        <v>927.15869999999882</v>
      </c>
      <c r="L29" s="41">
        <v>898.57369999999867</v>
      </c>
      <c r="M29" s="41">
        <v>848.97379999999919</v>
      </c>
      <c r="N29" s="41">
        <v>847.74319999999966</v>
      </c>
      <c r="O29" s="41">
        <v>900.36029999999948</v>
      </c>
      <c r="P29" s="41">
        <v>970.44499999999994</v>
      </c>
      <c r="Q29" s="41">
        <v>1038.932</v>
      </c>
      <c r="R29" s="25">
        <v>1044.8560000000002</v>
      </c>
      <c r="S29" s="41">
        <v>1083.335</v>
      </c>
      <c r="T29" s="25">
        <v>1103.329</v>
      </c>
      <c r="U29" s="25">
        <v>1160.0050000000001</v>
      </c>
      <c r="V29" s="41">
        <v>1296.9449999999997</v>
      </c>
      <c r="W29" s="41">
        <v>1383.4349999999997</v>
      </c>
    </row>
    <row r="30" spans="1:23">
      <c r="A30" s="38" t="s">
        <v>144</v>
      </c>
      <c r="B30" s="41">
        <v>2197.8428999999983</v>
      </c>
      <c r="C30" s="41">
        <v>2237.7460000000001</v>
      </c>
      <c r="D30" s="41">
        <v>2312.646099999999</v>
      </c>
      <c r="E30" s="41">
        <v>2494.721500000001</v>
      </c>
      <c r="F30" s="41">
        <v>2580.0724000000018</v>
      </c>
      <c r="G30" s="41">
        <v>2645.1210000000024</v>
      </c>
      <c r="H30" s="41">
        <v>2685.5905000000016</v>
      </c>
      <c r="I30" s="41">
        <v>2599.6821000000009</v>
      </c>
      <c r="J30" s="41">
        <v>2542.2821000000004</v>
      </c>
      <c r="K30" s="41">
        <v>2492.246315789474</v>
      </c>
      <c r="L30" s="41">
        <v>2580.7550000000042</v>
      </c>
      <c r="M30" s="41">
        <v>2657.9550000000017</v>
      </c>
      <c r="N30" s="41">
        <v>2691.534999999998</v>
      </c>
      <c r="O30" s="41">
        <v>2878.2450000000013</v>
      </c>
      <c r="P30" s="41">
        <v>3068.4205000000002</v>
      </c>
      <c r="Q30" s="41">
        <v>3234.1100000000006</v>
      </c>
      <c r="R30" s="25">
        <v>3359.2200000000003</v>
      </c>
      <c r="S30" s="41">
        <v>3679.8657894736853</v>
      </c>
      <c r="T30" s="25">
        <v>3869.3073684210526</v>
      </c>
      <c r="U30" s="25">
        <v>4092.5200000000004</v>
      </c>
      <c r="V30" s="41">
        <v>4460.7300000000005</v>
      </c>
      <c r="W30" s="41">
        <v>4708.9699999999993</v>
      </c>
    </row>
    <row r="31" spans="1:23">
      <c r="A31" s="38" t="s">
        <v>145</v>
      </c>
      <c r="B31" s="41">
        <v>1608.9999999999993</v>
      </c>
      <c r="C31" s="41">
        <v>1615.599999999999</v>
      </c>
      <c r="D31" s="41">
        <v>1575.5999999999995</v>
      </c>
      <c r="E31" s="41">
        <v>1576.8369999999993</v>
      </c>
      <c r="F31" s="41">
        <v>1629.9969999999994</v>
      </c>
      <c r="G31" s="41">
        <v>1693.916999999999</v>
      </c>
      <c r="H31" s="41">
        <v>1765.317</v>
      </c>
      <c r="I31" s="41">
        <v>1889.5919999999999</v>
      </c>
      <c r="J31" s="41">
        <v>1845.2299999999991</v>
      </c>
      <c r="K31" s="41">
        <v>1771.6578999999992</v>
      </c>
      <c r="L31" s="41">
        <v>1791.8500000000001</v>
      </c>
      <c r="M31" s="41">
        <v>1855.836</v>
      </c>
      <c r="N31" s="41">
        <v>1863.1250000000002</v>
      </c>
      <c r="O31" s="41">
        <v>1946.7099999999996</v>
      </c>
      <c r="P31" s="41">
        <v>1990.2150000000001</v>
      </c>
      <c r="Q31" s="41">
        <v>1960.884</v>
      </c>
      <c r="R31" s="25">
        <v>2122.721</v>
      </c>
      <c r="S31" s="41">
        <v>2284.614</v>
      </c>
      <c r="T31" s="25">
        <v>2388.0729999999999</v>
      </c>
      <c r="U31" s="25">
        <v>2395.672</v>
      </c>
      <c r="V31" s="41">
        <v>2609.2640000000001</v>
      </c>
      <c r="W31" s="41">
        <v>2734.2489999999998</v>
      </c>
    </row>
    <row r="32" spans="1:23">
      <c r="A32" s="38" t="s">
        <v>146</v>
      </c>
      <c r="B32" s="41">
        <v>1350.3600000000004</v>
      </c>
      <c r="C32" s="41">
        <v>1285.8200000000008</v>
      </c>
      <c r="D32" s="41">
        <v>1411.4829</v>
      </c>
      <c r="E32" s="41">
        <v>1366.6830000000007</v>
      </c>
      <c r="F32" s="41">
        <v>1380.9442000000004</v>
      </c>
      <c r="G32" s="41">
        <v>1453.8152000000007</v>
      </c>
      <c r="H32" s="41">
        <v>1578.3799999999997</v>
      </c>
      <c r="I32" s="41">
        <v>1665.7699999999998</v>
      </c>
      <c r="J32" s="41">
        <v>1701.1100000000001</v>
      </c>
      <c r="K32" s="41">
        <v>1681.170000000001</v>
      </c>
      <c r="L32" s="41">
        <v>1573.3000000000006</v>
      </c>
      <c r="M32" s="41">
        <v>1526.4900000000005</v>
      </c>
      <c r="N32" s="41">
        <v>1520.26</v>
      </c>
      <c r="O32" s="41">
        <v>1521.73</v>
      </c>
      <c r="P32" s="41">
        <v>1584.6999999999998</v>
      </c>
      <c r="Q32" s="41">
        <v>1635.8200000000002</v>
      </c>
      <c r="R32" s="25">
        <v>1721.95</v>
      </c>
      <c r="S32" s="41">
        <v>1883.5100000000002</v>
      </c>
      <c r="T32" s="25">
        <v>1978.9960000000001</v>
      </c>
      <c r="U32" s="25">
        <v>2054.9819999999991</v>
      </c>
      <c r="V32" s="41">
        <v>2194.9139999999998</v>
      </c>
      <c r="W32" s="41">
        <v>2322.7379999999998</v>
      </c>
    </row>
    <row r="33" spans="1:23">
      <c r="A33" s="38" t="s">
        <v>147</v>
      </c>
      <c r="B33" s="41">
        <v>1230.3738999999991</v>
      </c>
      <c r="C33" s="41">
        <v>1237.4517999999989</v>
      </c>
      <c r="D33" s="41">
        <v>1179.6459999999995</v>
      </c>
      <c r="E33" s="41">
        <v>1198.2393999999997</v>
      </c>
      <c r="F33" s="41">
        <v>1250.2251999999996</v>
      </c>
      <c r="G33" s="41">
        <v>1313.4512999999993</v>
      </c>
      <c r="H33" s="41">
        <v>1416.3856999999996</v>
      </c>
      <c r="I33" s="41">
        <v>1418.2800999999995</v>
      </c>
      <c r="J33" s="41">
        <v>1514.3229000000001</v>
      </c>
      <c r="K33" s="41">
        <v>1595.548499999999</v>
      </c>
      <c r="L33" s="41">
        <v>1568.5688999999986</v>
      </c>
      <c r="M33" s="41">
        <v>1543.2257999999995</v>
      </c>
      <c r="N33" s="41">
        <v>1536.4777999999994</v>
      </c>
      <c r="O33" s="41">
        <v>1497.3418999999992</v>
      </c>
      <c r="P33" s="41">
        <v>1542.5231999999999</v>
      </c>
      <c r="Q33" s="41">
        <v>1612.1821000000002</v>
      </c>
      <c r="R33" s="25">
        <v>1771.4266</v>
      </c>
      <c r="S33" s="41">
        <v>1955.8882000000003</v>
      </c>
      <c r="T33" s="25">
        <v>2095.6763000000001</v>
      </c>
      <c r="U33" s="25">
        <v>2242.5737999999997</v>
      </c>
      <c r="V33" s="41">
        <v>2370.2004000000002</v>
      </c>
      <c r="W33" s="41">
        <v>2455.1972000000001</v>
      </c>
    </row>
    <row r="34" spans="1:23">
      <c r="A34" s="38" t="s">
        <v>148</v>
      </c>
      <c r="B34" s="73">
        <v>279.70450000000005</v>
      </c>
      <c r="C34" s="41">
        <v>256.28930000000008</v>
      </c>
      <c r="D34" s="41">
        <v>245.79169999999993</v>
      </c>
      <c r="E34" s="41">
        <v>256.43919999999991</v>
      </c>
      <c r="F34" s="41">
        <v>267.28929999999991</v>
      </c>
      <c r="G34" s="41">
        <v>293.7079999999998</v>
      </c>
      <c r="H34" s="41">
        <v>279.27109999999999</v>
      </c>
      <c r="I34" s="41">
        <v>286.0634</v>
      </c>
      <c r="J34" s="41">
        <v>301.97320000000013</v>
      </c>
      <c r="K34" s="41">
        <v>295.29420000000005</v>
      </c>
      <c r="L34" s="41">
        <v>288.21670000000017</v>
      </c>
      <c r="M34" s="41">
        <v>268.67880000000031</v>
      </c>
      <c r="N34" s="73">
        <v>269.95420000000018</v>
      </c>
      <c r="O34" s="41">
        <v>257.84400000000016</v>
      </c>
      <c r="P34" s="41">
        <v>272.42980000000006</v>
      </c>
      <c r="Q34" s="41">
        <v>299.59550000000002</v>
      </c>
      <c r="R34" s="25">
        <v>299.14749999999992</v>
      </c>
      <c r="S34" s="41">
        <v>299.25800000000004</v>
      </c>
      <c r="T34" s="25">
        <v>331.86060000000003</v>
      </c>
      <c r="U34" s="25">
        <v>368.26060000000001</v>
      </c>
      <c r="V34" s="41">
        <v>383.94710000000009</v>
      </c>
      <c r="W34" s="41">
        <v>391.47070000000002</v>
      </c>
    </row>
    <row r="35" spans="1:23">
      <c r="A35" s="82" t="s">
        <v>130</v>
      </c>
      <c r="B35" s="62">
        <f t="shared" ref="B35:O35" si="2">SUM(B21:B34)</f>
        <v>19707.049699999989</v>
      </c>
      <c r="C35" s="62">
        <f t="shared" si="2"/>
        <v>19739.088999999993</v>
      </c>
      <c r="D35" s="62">
        <f t="shared" si="2"/>
        <v>19610.297799999997</v>
      </c>
      <c r="E35" s="62">
        <f t="shared" si="2"/>
        <v>20102.009899999997</v>
      </c>
      <c r="F35" s="62">
        <f t="shared" si="2"/>
        <v>20638.518499999998</v>
      </c>
      <c r="G35" s="62">
        <f t="shared" si="2"/>
        <v>21320.658099999997</v>
      </c>
      <c r="H35" s="62">
        <f t="shared" si="2"/>
        <v>22189.641899999995</v>
      </c>
      <c r="I35" s="62">
        <f t="shared" si="2"/>
        <v>22628.787299999996</v>
      </c>
      <c r="J35" s="62">
        <f t="shared" si="2"/>
        <v>22929.336500000001</v>
      </c>
      <c r="K35" s="62">
        <f t="shared" si="2"/>
        <v>23179.859915789468</v>
      </c>
      <c r="L35" s="62">
        <f t="shared" si="2"/>
        <v>23468.825600000004</v>
      </c>
      <c r="M35" s="62">
        <f t="shared" si="2"/>
        <v>23841.346000000005</v>
      </c>
      <c r="N35" s="62">
        <f t="shared" si="2"/>
        <v>24213.547699999992</v>
      </c>
      <c r="O35" s="62">
        <f t="shared" si="2"/>
        <v>24847.886500000008</v>
      </c>
      <c r="P35" s="75">
        <f t="shared" ref="P35:W35" si="3">SUM(P21:P34)</f>
        <v>25480.77893</v>
      </c>
      <c r="Q35" s="75">
        <f t="shared" si="3"/>
        <v>25991.330699999999</v>
      </c>
      <c r="R35" s="75">
        <f t="shared" si="3"/>
        <v>27004.69832</v>
      </c>
      <c r="S35" s="75">
        <f t="shared" si="3"/>
        <v>28943.230339473688</v>
      </c>
      <c r="T35" s="75">
        <f t="shared" si="3"/>
        <v>30494.641308421051</v>
      </c>
      <c r="U35" s="75">
        <f t="shared" si="3"/>
        <v>31776.221170000004</v>
      </c>
      <c r="V35" s="75">
        <f t="shared" si="3"/>
        <v>33946.900569999998</v>
      </c>
      <c r="W35" s="75">
        <f t="shared" si="3"/>
        <v>35198.893260999997</v>
      </c>
    </row>
    <row r="36" spans="1:23">
      <c r="A36" s="42"/>
      <c r="B36" s="45"/>
      <c r="C36" s="45"/>
      <c r="D36" s="45"/>
      <c r="E36" s="45"/>
      <c r="F36" s="45"/>
      <c r="G36" s="45"/>
      <c r="H36" s="45"/>
      <c r="I36" s="45"/>
      <c r="J36" s="45"/>
      <c r="K36" s="45"/>
      <c r="L36" s="45"/>
      <c r="M36" s="45"/>
    </row>
    <row r="37" spans="1:23">
      <c r="A37" s="42" t="s">
        <v>272</v>
      </c>
    </row>
    <row r="38" spans="1:23">
      <c r="A38" s="70"/>
      <c r="B38" s="70">
        <v>2003</v>
      </c>
      <c r="C38" s="70">
        <v>2004</v>
      </c>
      <c r="D38" s="70">
        <v>2005</v>
      </c>
      <c r="E38" s="70">
        <v>2006</v>
      </c>
      <c r="F38" s="70">
        <v>2007</v>
      </c>
      <c r="G38" s="70">
        <v>2008</v>
      </c>
      <c r="H38" s="70">
        <v>2009</v>
      </c>
      <c r="I38" s="70">
        <v>2010</v>
      </c>
      <c r="J38" s="70">
        <v>2011</v>
      </c>
      <c r="K38" s="70">
        <v>2012</v>
      </c>
      <c r="L38" s="70">
        <v>2013</v>
      </c>
      <c r="M38" s="70">
        <v>2014</v>
      </c>
      <c r="N38" s="70">
        <v>2015</v>
      </c>
      <c r="O38" s="70">
        <v>2016</v>
      </c>
      <c r="P38" s="70">
        <v>2017</v>
      </c>
      <c r="Q38" s="70">
        <v>2018</v>
      </c>
      <c r="R38" s="70">
        <v>2019</v>
      </c>
      <c r="S38" s="70">
        <v>2020</v>
      </c>
      <c r="T38" s="70">
        <v>2021</v>
      </c>
      <c r="U38" s="70">
        <v>2022</v>
      </c>
      <c r="V38" s="70">
        <v>2023</v>
      </c>
      <c r="W38" s="70">
        <v>2024</v>
      </c>
    </row>
    <row r="39" spans="1:23">
      <c r="A39" s="38" t="s">
        <v>135</v>
      </c>
      <c r="B39" s="48">
        <f t="shared" ref="B39:L39" si="4">+B4/B21*100</f>
        <v>22.101962387459189</v>
      </c>
      <c r="C39" s="48">
        <f t="shared" si="4"/>
        <v>24.170691702422882</v>
      </c>
      <c r="D39" s="48">
        <f t="shared" si="4"/>
        <v>24.048981082958719</v>
      </c>
      <c r="E39" s="48">
        <f t="shared" si="4"/>
        <v>23.933336424198711</v>
      </c>
      <c r="F39" s="48">
        <f t="shared" si="4"/>
        <v>24.875911691389192</v>
      </c>
      <c r="G39" s="48">
        <f t="shared" si="4"/>
        <v>27.479565225450198</v>
      </c>
      <c r="H39" s="48">
        <f t="shared" si="4"/>
        <v>28.62775123001261</v>
      </c>
      <c r="I39" s="48">
        <f t="shared" si="4"/>
        <v>31.583265571632936</v>
      </c>
      <c r="J39" s="48">
        <f t="shared" si="4"/>
        <v>31.901798946912979</v>
      </c>
      <c r="K39" s="48">
        <f t="shared" si="4"/>
        <v>32.234780768495433</v>
      </c>
      <c r="L39" s="48">
        <f t="shared" si="4"/>
        <v>32.745284161846747</v>
      </c>
      <c r="M39" s="48">
        <f t="shared" ref="M39:N39" si="5">+M4/M21*100</f>
        <v>33.631748631911378</v>
      </c>
      <c r="N39" s="48">
        <f t="shared" si="5"/>
        <v>34.194281469757385</v>
      </c>
      <c r="O39" s="48">
        <f t="shared" ref="O39:R39" si="6">+O4/O21*100</f>
        <v>34.380020154633407</v>
      </c>
      <c r="P39" s="48">
        <f t="shared" si="6"/>
        <v>35.185667784465572</v>
      </c>
      <c r="Q39" s="48">
        <f t="shared" si="6"/>
        <v>36.825665335080487</v>
      </c>
      <c r="R39" s="48">
        <f t="shared" si="6"/>
        <v>38.540023034048211</v>
      </c>
      <c r="S39" s="48">
        <f>+S4/S21*100</f>
        <v>40.451174030688833</v>
      </c>
      <c r="T39" s="48">
        <f>+T4/T21*100</f>
        <v>42.504622450229384</v>
      </c>
      <c r="U39" s="48">
        <f>+U4/U21*100</f>
        <v>42.508863879087279</v>
      </c>
      <c r="V39" s="48">
        <f>+V4/V21*100</f>
        <v>42.391359788907657</v>
      </c>
      <c r="W39" s="48">
        <f>+W4/W21*100</f>
        <v>43.472428478932336</v>
      </c>
    </row>
    <row r="40" spans="1:23">
      <c r="A40" s="38" t="s">
        <v>136</v>
      </c>
      <c r="B40" s="48">
        <f t="shared" ref="B40:L40" si="7">+B5/B22*100</f>
        <v>14.368320147755586</v>
      </c>
      <c r="C40" s="48">
        <f t="shared" si="7"/>
        <v>15.760822726752192</v>
      </c>
      <c r="D40" s="48">
        <f t="shared" si="7"/>
        <v>16.990829107918007</v>
      </c>
      <c r="E40" s="48">
        <f t="shared" si="7"/>
        <v>18.82781767332072</v>
      </c>
      <c r="F40" s="48">
        <f t="shared" si="7"/>
        <v>21.129394062538033</v>
      </c>
      <c r="G40" s="48">
        <f t="shared" si="7"/>
        <v>22.858738066484474</v>
      </c>
      <c r="H40" s="48">
        <f t="shared" si="7"/>
        <v>23.848509996559216</v>
      </c>
      <c r="I40" s="48">
        <f t="shared" si="7"/>
        <v>23.957341777488029</v>
      </c>
      <c r="J40" s="48">
        <f t="shared" si="7"/>
        <v>25.385983976189593</v>
      </c>
      <c r="K40" s="48">
        <f t="shared" si="7"/>
        <v>25.05861359540485</v>
      </c>
      <c r="L40" s="48">
        <f t="shared" si="7"/>
        <v>25.177020186597282</v>
      </c>
      <c r="M40" s="48">
        <f t="shared" ref="M40:N40" si="8">+M5/M22*100</f>
        <v>26.412206705168106</v>
      </c>
      <c r="N40" s="48">
        <f t="shared" si="8"/>
        <v>26.214230882085161</v>
      </c>
      <c r="O40" s="48">
        <f t="shared" ref="O40:W40" si="9">+O5/O22*100</f>
        <v>28.715578423662279</v>
      </c>
      <c r="P40" s="48">
        <f t="shared" si="9"/>
        <v>30.255415601507892</v>
      </c>
      <c r="Q40" s="48">
        <f t="shared" si="9"/>
        <v>31.808155063004428</v>
      </c>
      <c r="R40" s="48">
        <f t="shared" si="9"/>
        <v>32.953919823929937</v>
      </c>
      <c r="S40" s="48">
        <f t="shared" si="9"/>
        <v>34.456592907946124</v>
      </c>
      <c r="T40" s="48">
        <f t="shared" si="9"/>
        <v>35.849153013813236</v>
      </c>
      <c r="U40" s="48">
        <f t="shared" si="9"/>
        <v>37.397249425502714</v>
      </c>
      <c r="V40" s="48">
        <f t="shared" si="9"/>
        <v>38.896293146941261</v>
      </c>
      <c r="W40" s="48">
        <f t="shared" si="9"/>
        <v>40.099093106924514</v>
      </c>
    </row>
    <row r="41" spans="1:23">
      <c r="A41" s="38" t="s">
        <v>137</v>
      </c>
      <c r="B41" s="48">
        <f t="shared" ref="B41:L41" si="10">+B6/B23*100</f>
        <v>6.8057274135007813</v>
      </c>
      <c r="C41" s="48">
        <f t="shared" si="10"/>
        <v>9.5828339818920618</v>
      </c>
      <c r="D41" s="48">
        <f t="shared" si="10"/>
        <v>12.991831855762543</v>
      </c>
      <c r="E41" s="48">
        <f t="shared" si="10"/>
        <v>18.053798487463872</v>
      </c>
      <c r="F41" s="48">
        <f t="shared" si="10"/>
        <v>20.955862327778522</v>
      </c>
      <c r="G41" s="48">
        <f t="shared" si="10"/>
        <v>23.105103838802826</v>
      </c>
      <c r="H41" s="48">
        <f t="shared" si="10"/>
        <v>26.396775204106088</v>
      </c>
      <c r="I41" s="48">
        <f t="shared" si="10"/>
        <v>29.599706280505245</v>
      </c>
      <c r="J41" s="48">
        <f t="shared" si="10"/>
        <v>32.194902668972276</v>
      </c>
      <c r="K41" s="48">
        <f t="shared" si="10"/>
        <v>34.167305076758815</v>
      </c>
      <c r="L41" s="48">
        <f t="shared" si="10"/>
        <v>35.722794550682949</v>
      </c>
      <c r="M41" s="48">
        <f t="shared" ref="M41:N41" si="11">+M6/M23*100</f>
        <v>37.134982372081588</v>
      </c>
      <c r="N41" s="48">
        <f t="shared" si="11"/>
        <v>38.402752994488694</v>
      </c>
      <c r="O41" s="48">
        <f t="shared" ref="O41:W41" si="12">+O6/O23*100</f>
        <v>39.492701387128307</v>
      </c>
      <c r="P41" s="48">
        <f t="shared" si="12"/>
        <v>40.95506920695113</v>
      </c>
      <c r="Q41" s="48">
        <f t="shared" si="12"/>
        <v>43.433154533887873</v>
      </c>
      <c r="R41" s="48">
        <f t="shared" si="12"/>
        <v>44.802598336947916</v>
      </c>
      <c r="S41" s="48">
        <f t="shared" si="12"/>
        <v>46.971527798024262</v>
      </c>
      <c r="T41" s="48">
        <f t="shared" si="12"/>
        <v>47.904695721826563</v>
      </c>
      <c r="U41" s="48">
        <f t="shared" si="12"/>
        <v>48.700490635557202</v>
      </c>
      <c r="V41" s="48">
        <f t="shared" si="12"/>
        <v>51.320963899392169</v>
      </c>
      <c r="W41" s="48">
        <f t="shared" si="12"/>
        <v>52.25472906921047</v>
      </c>
    </row>
    <row r="42" spans="1:23">
      <c r="A42" s="38" t="s">
        <v>138</v>
      </c>
      <c r="B42" s="48">
        <f t="shared" ref="B42:L42" si="13">+B7/B24*100</f>
        <v>13.324290442158965</v>
      </c>
      <c r="C42" s="48">
        <f t="shared" si="13"/>
        <v>14.590765933534586</v>
      </c>
      <c r="D42" s="48">
        <f t="shared" si="13"/>
        <v>15.853877494648156</v>
      </c>
      <c r="E42" s="48">
        <f t="shared" si="13"/>
        <v>20.022091216172825</v>
      </c>
      <c r="F42" s="48">
        <f t="shared" si="13"/>
        <v>21.871728401216419</v>
      </c>
      <c r="G42" s="48">
        <f t="shared" si="13"/>
        <v>24.081153306889391</v>
      </c>
      <c r="H42" s="48">
        <f t="shared" si="13"/>
        <v>27.367602738996631</v>
      </c>
      <c r="I42" s="48">
        <f t="shared" si="13"/>
        <v>28.475005059704522</v>
      </c>
      <c r="J42" s="48">
        <f t="shared" si="13"/>
        <v>29.987375620036001</v>
      </c>
      <c r="K42" s="48">
        <f t="shared" si="13"/>
        <v>33.261409203742609</v>
      </c>
      <c r="L42" s="48">
        <f t="shared" si="13"/>
        <v>32.253204828296063</v>
      </c>
      <c r="M42" s="48">
        <f t="shared" ref="M42:N42" si="14">+M7/M24*100</f>
        <v>32.847162642480711</v>
      </c>
      <c r="N42" s="48">
        <f t="shared" si="14"/>
        <v>35.378726908607703</v>
      </c>
      <c r="O42" s="48">
        <f t="shared" ref="O42:W42" si="15">+O7/O24*100</f>
        <v>36.057597179501073</v>
      </c>
      <c r="P42" s="48">
        <f t="shared" si="15"/>
        <v>37.538126734980629</v>
      </c>
      <c r="Q42" s="48">
        <f t="shared" si="15"/>
        <v>38.491425830435297</v>
      </c>
      <c r="R42" s="48">
        <f t="shared" si="15"/>
        <v>39.469034499281264</v>
      </c>
      <c r="S42" s="48">
        <f t="shared" si="15"/>
        <v>39.583318433117107</v>
      </c>
      <c r="T42" s="48">
        <f t="shared" si="15"/>
        <v>41.438793318956272</v>
      </c>
      <c r="U42" s="48">
        <f t="shared" si="15"/>
        <v>42.69768829596515</v>
      </c>
      <c r="V42" s="48">
        <f t="shared" si="15"/>
        <v>45.521682713547094</v>
      </c>
      <c r="W42" s="48">
        <f t="shared" si="15"/>
        <v>46.761910347253398</v>
      </c>
    </row>
    <row r="43" spans="1:23">
      <c r="A43" s="38" t="s">
        <v>139</v>
      </c>
      <c r="B43" s="48">
        <f t="shared" ref="B43:L43" si="16">+B8/B25*100</f>
        <v>27.005542832486988</v>
      </c>
      <c r="C43" s="48">
        <f t="shared" si="16"/>
        <v>29.74956185609226</v>
      </c>
      <c r="D43" s="48">
        <f t="shared" si="16"/>
        <v>33.03776632088951</v>
      </c>
      <c r="E43" s="48">
        <f t="shared" si="16"/>
        <v>37.202617119072968</v>
      </c>
      <c r="F43" s="48">
        <f t="shared" si="16"/>
        <v>40.981623245238914</v>
      </c>
      <c r="G43" s="48">
        <f t="shared" si="16"/>
        <v>42.70847403119474</v>
      </c>
      <c r="H43" s="48">
        <f t="shared" si="16"/>
        <v>46.981261488655406</v>
      </c>
      <c r="I43" s="48">
        <f t="shared" si="16"/>
        <v>48.570823965083974</v>
      </c>
      <c r="J43" s="48">
        <f t="shared" si="16"/>
        <v>51.360118584080375</v>
      </c>
      <c r="K43" s="48">
        <f t="shared" si="16"/>
        <v>51.703568736544739</v>
      </c>
      <c r="L43" s="48">
        <f t="shared" si="16"/>
        <v>50.228702907992194</v>
      </c>
      <c r="M43" s="48">
        <f t="shared" ref="M43:N43" si="17">+M8/M25*100</f>
        <v>49.263631913808339</v>
      </c>
      <c r="N43" s="48">
        <f t="shared" si="17"/>
        <v>51.251513631603672</v>
      </c>
      <c r="O43" s="48">
        <f t="shared" ref="O43:W43" si="18">+O8/O25*100</f>
        <v>52.182897957545862</v>
      </c>
      <c r="P43" s="48">
        <f t="shared" si="18"/>
        <v>53.134140603243807</v>
      </c>
      <c r="Q43" s="48">
        <f t="shared" si="18"/>
        <v>55.241866397608931</v>
      </c>
      <c r="R43" s="48">
        <f t="shared" si="18"/>
        <v>56.774226472488543</v>
      </c>
      <c r="S43" s="48">
        <f t="shared" si="18"/>
        <v>58.690900842437209</v>
      </c>
      <c r="T43" s="48">
        <f t="shared" si="18"/>
        <v>59.942366814590244</v>
      </c>
      <c r="U43" s="48">
        <f t="shared" si="18"/>
        <v>59.23446573706773</v>
      </c>
      <c r="V43" s="48">
        <f t="shared" si="18"/>
        <v>60.423649760803755</v>
      </c>
      <c r="W43" s="48">
        <f t="shared" si="18"/>
        <v>62.204666699838207</v>
      </c>
    </row>
    <row r="44" spans="1:23">
      <c r="A44" s="38" t="s">
        <v>140</v>
      </c>
      <c r="B44" s="48">
        <f t="shared" ref="B44:L44" si="19">+B9/B26*100</f>
        <v>15.34675345648753</v>
      </c>
      <c r="C44" s="48">
        <f t="shared" si="19"/>
        <v>16.619634913731524</v>
      </c>
      <c r="D44" s="48">
        <f t="shared" si="19"/>
        <v>18.048123999658902</v>
      </c>
      <c r="E44" s="48">
        <f t="shared" si="19"/>
        <v>20.493922303324052</v>
      </c>
      <c r="F44" s="48">
        <f t="shared" si="19"/>
        <v>22.220155038759668</v>
      </c>
      <c r="G44" s="48">
        <f t="shared" si="19"/>
        <v>23.762144504639309</v>
      </c>
      <c r="H44" s="48">
        <f t="shared" si="19"/>
        <v>25.142723141105655</v>
      </c>
      <c r="I44" s="48">
        <f t="shared" si="19"/>
        <v>25.564893272937937</v>
      </c>
      <c r="J44" s="48">
        <f t="shared" si="19"/>
        <v>27.215431021067101</v>
      </c>
      <c r="K44" s="48">
        <f t="shared" si="19"/>
        <v>29.443561568639076</v>
      </c>
      <c r="L44" s="48">
        <f t="shared" si="19"/>
        <v>30.507848285439159</v>
      </c>
      <c r="M44" s="48">
        <f t="shared" ref="M44:N44" si="20">+M9/M26*100</f>
        <v>31.86224545716826</v>
      </c>
      <c r="N44" s="48">
        <f t="shared" si="20"/>
        <v>33.1597929295596</v>
      </c>
      <c r="O44" s="48">
        <f t="shared" ref="O44:W44" si="21">+O9/O26*100</f>
        <v>34.133275296353773</v>
      </c>
      <c r="P44" s="48">
        <f t="shared" si="21"/>
        <v>35.266922725138528</v>
      </c>
      <c r="Q44" s="48">
        <f t="shared" si="21"/>
        <v>36.714320451038837</v>
      </c>
      <c r="R44" s="48">
        <f t="shared" si="21"/>
        <v>38.454305646666832</v>
      </c>
      <c r="S44" s="48">
        <f t="shared" si="21"/>
        <v>41.026252308375547</v>
      </c>
      <c r="T44" s="48">
        <f t="shared" si="21"/>
        <v>44.424288609815996</v>
      </c>
      <c r="U44" s="48">
        <f t="shared" si="21"/>
        <v>46.011170798321011</v>
      </c>
      <c r="V44" s="48">
        <f t="shared" si="21"/>
        <v>48.552787931043902</v>
      </c>
      <c r="W44" s="48">
        <f t="shared" si="21"/>
        <v>49.521933829956289</v>
      </c>
    </row>
    <row r="45" spans="1:23">
      <c r="A45" s="38" t="s">
        <v>141</v>
      </c>
      <c r="B45" s="48">
        <f t="shared" ref="B45:L45" si="22">+B10/B27*100</f>
        <v>15.265119048522049</v>
      </c>
      <c r="C45" s="48">
        <f t="shared" si="22"/>
        <v>16.825621584927447</v>
      </c>
      <c r="D45" s="48">
        <f t="shared" si="22"/>
        <v>17.830523419940498</v>
      </c>
      <c r="E45" s="48">
        <f t="shared" si="22"/>
        <v>19.565175058221325</v>
      </c>
      <c r="F45" s="48">
        <f t="shared" si="22"/>
        <v>20.288950023578582</v>
      </c>
      <c r="G45" s="48">
        <f t="shared" si="22"/>
        <v>20.693065831714119</v>
      </c>
      <c r="H45" s="48">
        <f t="shared" si="22"/>
        <v>21.923106785900863</v>
      </c>
      <c r="I45" s="48">
        <f t="shared" si="22"/>
        <v>22.741131223210711</v>
      </c>
      <c r="J45" s="48">
        <f t="shared" si="22"/>
        <v>24.148123218951014</v>
      </c>
      <c r="K45" s="48">
        <f t="shared" si="22"/>
        <v>24.274237526607294</v>
      </c>
      <c r="L45" s="48">
        <f t="shared" si="22"/>
        <v>24.670891325732676</v>
      </c>
      <c r="M45" s="48">
        <f t="shared" ref="M45:N45" si="23">+M10/M27*100</f>
        <v>25.521543388949265</v>
      </c>
      <c r="N45" s="48">
        <f t="shared" si="23"/>
        <v>26.211164788066199</v>
      </c>
      <c r="O45" s="48">
        <f t="shared" ref="O45:W45" si="24">+O10/O27*100</f>
        <v>26.246449256109656</v>
      </c>
      <c r="P45" s="48">
        <f t="shared" si="24"/>
        <v>26.615532442709679</v>
      </c>
      <c r="Q45" s="48">
        <f t="shared" si="24"/>
        <v>27.037163113227962</v>
      </c>
      <c r="R45" s="48">
        <f t="shared" si="24"/>
        <v>29.213014412830585</v>
      </c>
      <c r="S45" s="48">
        <f t="shared" si="24"/>
        <v>32.400643301160372</v>
      </c>
      <c r="T45" s="48">
        <f t="shared" si="24"/>
        <v>35.253075095485841</v>
      </c>
      <c r="U45" s="48">
        <f t="shared" si="24"/>
        <v>37.622429389561383</v>
      </c>
      <c r="V45" s="48">
        <f t="shared" si="24"/>
        <v>39.68637050793091</v>
      </c>
      <c r="W45" s="48">
        <f t="shared" si="24"/>
        <v>40.317574066041814</v>
      </c>
    </row>
    <row r="46" spans="1:23">
      <c r="A46" s="38" t="s">
        <v>142</v>
      </c>
      <c r="B46" s="48">
        <f t="shared" ref="B46:L46" si="25">+B11/B28*100</f>
        <v>14.872563910304487</v>
      </c>
      <c r="C46" s="48">
        <f t="shared" si="25"/>
        <v>14.896059428541285</v>
      </c>
      <c r="D46" s="48">
        <f t="shared" si="25"/>
        <v>14.857919495411345</v>
      </c>
      <c r="E46" s="48">
        <f t="shared" si="25"/>
        <v>15.159189957244381</v>
      </c>
      <c r="F46" s="48">
        <f t="shared" si="25"/>
        <v>17.303168835333178</v>
      </c>
      <c r="G46" s="48">
        <f t="shared" si="25"/>
        <v>18.726519120343628</v>
      </c>
      <c r="H46" s="48">
        <f t="shared" si="25"/>
        <v>19.338989947803146</v>
      </c>
      <c r="I46" s="48">
        <f t="shared" si="25"/>
        <v>22.159545331324328</v>
      </c>
      <c r="J46" s="48">
        <f t="shared" si="25"/>
        <v>23.786469533461808</v>
      </c>
      <c r="K46" s="48">
        <f t="shared" si="25"/>
        <v>25.60786141252742</v>
      </c>
      <c r="L46" s="48">
        <f t="shared" si="25"/>
        <v>27.617411720490647</v>
      </c>
      <c r="M46" s="48">
        <f t="shared" ref="M46:N46" si="26">+M11/M28*100</f>
        <v>27.927891277160704</v>
      </c>
      <c r="N46" s="48">
        <f t="shared" si="26"/>
        <v>28.465513391095655</v>
      </c>
      <c r="O46" s="48">
        <f t="shared" ref="O46:W46" si="27">+O11/O28*100</f>
        <v>28.721856930066075</v>
      </c>
      <c r="P46" s="48">
        <f t="shared" si="27"/>
        <v>29.039000622164441</v>
      </c>
      <c r="Q46" s="48">
        <f t="shared" si="27"/>
        <v>29.932354623981521</v>
      </c>
      <c r="R46" s="48">
        <f t="shared" si="27"/>
        <v>31.417582481592842</v>
      </c>
      <c r="S46" s="48">
        <f t="shared" si="27"/>
        <v>31.580143727487009</v>
      </c>
      <c r="T46" s="48">
        <f t="shared" si="27"/>
        <v>34.662366251208624</v>
      </c>
      <c r="U46" s="48">
        <f t="shared" si="27"/>
        <v>36.412948455901827</v>
      </c>
      <c r="V46" s="48">
        <f t="shared" si="27"/>
        <v>37.292070023731497</v>
      </c>
      <c r="W46" s="48">
        <f t="shared" si="27"/>
        <v>38.973745935856002</v>
      </c>
    </row>
    <row r="47" spans="1:23">
      <c r="A47" s="38" t="s">
        <v>143</v>
      </c>
      <c r="B47" s="48">
        <f t="shared" ref="B47:L47" si="28">+B12/B29*100</f>
        <v>23.804648697010169</v>
      </c>
      <c r="C47" s="48">
        <f t="shared" si="28"/>
        <v>22.61170642801012</v>
      </c>
      <c r="D47" s="48">
        <f t="shared" si="28"/>
        <v>23.97360613414298</v>
      </c>
      <c r="E47" s="48">
        <f t="shared" si="28"/>
        <v>24.125409936621477</v>
      </c>
      <c r="F47" s="48">
        <f t="shared" si="28"/>
        <v>24.784104525105068</v>
      </c>
      <c r="G47" s="48">
        <f t="shared" si="28"/>
        <v>26.298095467897749</v>
      </c>
      <c r="H47" s="48">
        <f t="shared" si="28"/>
        <v>29.203583626194153</v>
      </c>
      <c r="I47" s="48">
        <f t="shared" si="28"/>
        <v>30.005633147480044</v>
      </c>
      <c r="J47" s="48">
        <f t="shared" si="28"/>
        <v>30.910623946037123</v>
      </c>
      <c r="K47" s="48">
        <f t="shared" si="28"/>
        <v>32.765695883563453</v>
      </c>
      <c r="L47" s="48">
        <f t="shared" si="28"/>
        <v>34.343315411969044</v>
      </c>
      <c r="M47" s="48">
        <f t="shared" ref="M47:N47" si="29">+M12/M29*100</f>
        <v>35.039962363974041</v>
      </c>
      <c r="N47" s="48">
        <f t="shared" si="29"/>
        <v>33.523265064231737</v>
      </c>
      <c r="O47" s="48">
        <f t="shared" ref="O47:W47" si="30">+O12/O29*100</f>
        <v>33.059020927510943</v>
      </c>
      <c r="P47" s="48">
        <f t="shared" si="30"/>
        <v>34.906151301722403</v>
      </c>
      <c r="Q47" s="48">
        <f t="shared" si="30"/>
        <v>38.484424389661697</v>
      </c>
      <c r="R47" s="48">
        <f t="shared" si="30"/>
        <v>38.912826265054719</v>
      </c>
      <c r="S47" s="48">
        <f t="shared" si="30"/>
        <v>41.698089695246622</v>
      </c>
      <c r="T47" s="48">
        <f t="shared" si="30"/>
        <v>43.955157527809014</v>
      </c>
      <c r="U47" s="48">
        <f t="shared" si="30"/>
        <v>46.089887543588169</v>
      </c>
      <c r="V47" s="48">
        <f t="shared" si="30"/>
        <v>47.127287587368784</v>
      </c>
      <c r="W47" s="48">
        <f t="shared" si="30"/>
        <v>47.620596558566191</v>
      </c>
    </row>
    <row r="48" spans="1:23">
      <c r="A48" s="38" t="s">
        <v>144</v>
      </c>
      <c r="B48" s="48">
        <f t="shared" ref="B48:L48" si="31">+B13/B30*100</f>
        <v>29.710908818824155</v>
      </c>
      <c r="C48" s="48">
        <f t="shared" si="31"/>
        <v>31.162410747242991</v>
      </c>
      <c r="D48" s="48">
        <f t="shared" si="31"/>
        <v>33.7828213318069</v>
      </c>
      <c r="E48" s="48">
        <f t="shared" si="31"/>
        <v>37.246522307199406</v>
      </c>
      <c r="F48" s="48">
        <f t="shared" si="31"/>
        <v>38.691356103030245</v>
      </c>
      <c r="G48" s="48">
        <f t="shared" si="31"/>
        <v>42.217350359397521</v>
      </c>
      <c r="H48" s="48">
        <f t="shared" si="31"/>
        <v>45.047820954088095</v>
      </c>
      <c r="I48" s="48">
        <f t="shared" si="31"/>
        <v>45.96908214277429</v>
      </c>
      <c r="J48" s="48">
        <f t="shared" si="31"/>
        <v>46.017709836371033</v>
      </c>
      <c r="K48" s="48">
        <f t="shared" si="31"/>
        <v>45.804060086989807</v>
      </c>
      <c r="L48" s="48">
        <f t="shared" si="31"/>
        <v>47.582974749637138</v>
      </c>
      <c r="M48" s="48">
        <f t="shared" ref="M48:N48" si="32">+M13/M30*100</f>
        <v>49.793168055892544</v>
      </c>
      <c r="N48" s="48">
        <f t="shared" si="32"/>
        <v>50.363454311387414</v>
      </c>
      <c r="O48" s="48">
        <f t="shared" ref="O48:W48" si="33">+O13/O30*100</f>
        <v>52.790849979761923</v>
      </c>
      <c r="P48" s="48">
        <f t="shared" si="33"/>
        <v>53.8074882500622</v>
      </c>
      <c r="Q48" s="48">
        <f t="shared" si="33"/>
        <v>55.805151958344013</v>
      </c>
      <c r="R48" s="48">
        <f t="shared" si="33"/>
        <v>57.495787712623766</v>
      </c>
      <c r="S48" s="48">
        <f t="shared" si="33"/>
        <v>58.752886439651306</v>
      </c>
      <c r="T48" s="48">
        <f t="shared" si="33"/>
        <v>58.735576773974508</v>
      </c>
      <c r="U48" s="48">
        <f t="shared" si="33"/>
        <v>60.130188734569415</v>
      </c>
      <c r="V48" s="48">
        <f t="shared" si="33"/>
        <v>61.737204448599229</v>
      </c>
      <c r="W48" s="48">
        <f t="shared" si="33"/>
        <v>63.895713924701155</v>
      </c>
    </row>
    <row r="49" spans="1:23">
      <c r="A49" s="38" t="s">
        <v>145</v>
      </c>
      <c r="B49" s="48">
        <f t="shared" ref="B49:L49" si="34">+B14/B31*100</f>
        <v>35.686761963952762</v>
      </c>
      <c r="C49" s="48">
        <f t="shared" si="34"/>
        <v>35.862837335974248</v>
      </c>
      <c r="D49" s="48">
        <f t="shared" si="34"/>
        <v>37.623762376237643</v>
      </c>
      <c r="E49" s="48">
        <f t="shared" si="34"/>
        <v>38.777628886181652</v>
      </c>
      <c r="F49" s="48">
        <f t="shared" si="34"/>
        <v>41.1982353341755</v>
      </c>
      <c r="G49" s="48">
        <f t="shared" si="34"/>
        <v>44.432519420963409</v>
      </c>
      <c r="H49" s="48">
        <f t="shared" si="34"/>
        <v>47.960224707517142</v>
      </c>
      <c r="I49" s="48">
        <f t="shared" si="34"/>
        <v>49.845680972400409</v>
      </c>
      <c r="J49" s="48">
        <f t="shared" si="34"/>
        <v>49.814928220330295</v>
      </c>
      <c r="K49" s="48">
        <f t="shared" si="34"/>
        <v>50.858187689621182</v>
      </c>
      <c r="L49" s="48">
        <f t="shared" si="34"/>
        <v>51.915617936769301</v>
      </c>
      <c r="M49" s="48">
        <f t="shared" ref="M49:N49" si="35">+M14/M31*100</f>
        <v>52.080571774661152</v>
      </c>
      <c r="N49" s="48">
        <f t="shared" si="35"/>
        <v>52.079704797047974</v>
      </c>
      <c r="O49" s="48">
        <f t="shared" ref="O49:W49" si="36">+O14/O31*100</f>
        <v>52.510132479927684</v>
      </c>
      <c r="P49" s="48">
        <f t="shared" si="36"/>
        <v>53.98461975213732</v>
      </c>
      <c r="Q49" s="48">
        <f t="shared" si="36"/>
        <v>53.689662417562687</v>
      </c>
      <c r="R49" s="48">
        <f t="shared" si="36"/>
        <v>55.056693743548955</v>
      </c>
      <c r="S49" s="48">
        <f t="shared" si="36"/>
        <v>55.549865316416678</v>
      </c>
      <c r="T49" s="48">
        <f t="shared" si="36"/>
        <v>55.754367642865191</v>
      </c>
      <c r="U49" s="48">
        <f t="shared" si="36"/>
        <v>54.760668405357649</v>
      </c>
      <c r="V49" s="48">
        <f t="shared" si="36"/>
        <v>56.574076061295429</v>
      </c>
      <c r="W49" s="48">
        <f t="shared" si="36"/>
        <v>56.949385370535019</v>
      </c>
    </row>
    <row r="50" spans="1:23">
      <c r="A50" s="38" t="s">
        <v>146</v>
      </c>
      <c r="B50" s="48">
        <f t="shared" ref="B50:L50" si="37">+B15/B32*100</f>
        <v>32.469119345952173</v>
      </c>
      <c r="C50" s="48">
        <f t="shared" si="37"/>
        <v>33.867104260316331</v>
      </c>
      <c r="D50" s="48">
        <f t="shared" si="37"/>
        <v>33.042865769043345</v>
      </c>
      <c r="E50" s="48">
        <f t="shared" si="37"/>
        <v>33.542591808049139</v>
      </c>
      <c r="F50" s="48">
        <f t="shared" si="37"/>
        <v>34.45583101764722</v>
      </c>
      <c r="G50" s="48">
        <f t="shared" si="37"/>
        <v>35.335343859384608</v>
      </c>
      <c r="H50" s="48">
        <f t="shared" si="37"/>
        <v>36.43039065370823</v>
      </c>
      <c r="I50" s="48">
        <f t="shared" si="37"/>
        <v>37.217022758243928</v>
      </c>
      <c r="J50" s="48">
        <f t="shared" si="37"/>
        <v>37.559005590467386</v>
      </c>
      <c r="K50" s="48">
        <f t="shared" si="37"/>
        <v>36.689329455081847</v>
      </c>
      <c r="L50" s="48">
        <f t="shared" si="37"/>
        <v>37.53384605606049</v>
      </c>
      <c r="M50" s="48">
        <f t="shared" ref="M50:N50" si="38">+M15/M32*100</f>
        <v>37.946530930435159</v>
      </c>
      <c r="N50" s="48">
        <f t="shared" si="38"/>
        <v>39.578756265375667</v>
      </c>
      <c r="O50" s="48">
        <f t="shared" ref="O50:W50" si="39">+O15/O32*100</f>
        <v>40.964560073074729</v>
      </c>
      <c r="P50" s="48">
        <f t="shared" si="39"/>
        <v>43.083864453839851</v>
      </c>
      <c r="Q50" s="48">
        <f t="shared" si="39"/>
        <v>44.57458644594147</v>
      </c>
      <c r="R50" s="48">
        <f t="shared" si="39"/>
        <v>47.488022300299072</v>
      </c>
      <c r="S50" s="48">
        <f t="shared" si="39"/>
        <v>49.158220556301785</v>
      </c>
      <c r="T50" s="48">
        <f t="shared" si="39"/>
        <v>50.846793020299188</v>
      </c>
      <c r="U50" s="48">
        <f t="shared" si="39"/>
        <v>52.48055700731198</v>
      </c>
      <c r="V50" s="48">
        <f t="shared" si="39"/>
        <v>54.460402548801447</v>
      </c>
      <c r="W50" s="48">
        <f t="shared" si="39"/>
        <v>57.270040788069934</v>
      </c>
    </row>
    <row r="51" spans="1:23">
      <c r="A51" s="38" t="s">
        <v>147</v>
      </c>
      <c r="B51" s="48">
        <f t="shared" ref="B51:L51" si="40">+B16/B33*100</f>
        <v>15.654412044988938</v>
      </c>
      <c r="C51" s="48">
        <f t="shared" si="40"/>
        <v>15.438532636180266</v>
      </c>
      <c r="D51" s="48">
        <f t="shared" si="40"/>
        <v>17.029074824142167</v>
      </c>
      <c r="E51" s="48">
        <f t="shared" si="40"/>
        <v>17.528383726991457</v>
      </c>
      <c r="F51" s="48">
        <f t="shared" si="40"/>
        <v>19.555404898253535</v>
      </c>
      <c r="G51" s="48">
        <f t="shared" si="40"/>
        <v>22.780418276642632</v>
      </c>
      <c r="H51" s="48">
        <f t="shared" si="40"/>
        <v>27.218871243899191</v>
      </c>
      <c r="I51" s="48">
        <f t="shared" si="40"/>
        <v>28.082104515180074</v>
      </c>
      <c r="J51" s="48">
        <f t="shared" si="40"/>
        <v>30.808884947853599</v>
      </c>
      <c r="K51" s="48">
        <f t="shared" si="40"/>
        <v>31.82894158341163</v>
      </c>
      <c r="L51" s="48">
        <f t="shared" si="40"/>
        <v>31.762251565742549</v>
      </c>
      <c r="M51" s="48">
        <f t="shared" ref="M51:N51" si="41">+M16/M33*100</f>
        <v>32.323500553191913</v>
      </c>
      <c r="N51" s="48">
        <f t="shared" si="41"/>
        <v>30.643612292998977</v>
      </c>
      <c r="O51" s="48">
        <f t="shared" ref="O51:W51" si="42">+O16/O33*100</f>
        <v>31.156578200342917</v>
      </c>
      <c r="P51" s="48">
        <f t="shared" si="42"/>
        <v>32.302989024735574</v>
      </c>
      <c r="Q51" s="48">
        <f t="shared" si="42"/>
        <v>33.110099659337486</v>
      </c>
      <c r="R51" s="48">
        <f t="shared" si="42"/>
        <v>36.46905832846813</v>
      </c>
      <c r="S51" s="48">
        <f t="shared" si="42"/>
        <v>38.696046123699702</v>
      </c>
      <c r="T51" s="48">
        <f t="shared" si="42"/>
        <v>40.252294688831476</v>
      </c>
      <c r="U51" s="48">
        <f t="shared" si="42"/>
        <v>41.871620902732381</v>
      </c>
      <c r="V51" s="48">
        <f t="shared" si="42"/>
        <v>43.764227699902513</v>
      </c>
      <c r="W51" s="48">
        <f t="shared" si="42"/>
        <v>44.843493630572731</v>
      </c>
    </row>
    <row r="52" spans="1:23">
      <c r="A52" s="38" t="s">
        <v>148</v>
      </c>
      <c r="B52" s="48">
        <f t="shared" ref="B52:L52" si="43">+B17/B34*100</f>
        <v>5.5811043440488071</v>
      </c>
      <c r="C52" s="48">
        <f t="shared" si="43"/>
        <v>5.9451955270859909</v>
      </c>
      <c r="D52" s="48">
        <f t="shared" si="43"/>
        <v>7.6241386507355653</v>
      </c>
      <c r="E52" s="48">
        <f t="shared" si="43"/>
        <v>10.427227974506243</v>
      </c>
      <c r="F52" s="48">
        <f t="shared" si="43"/>
        <v>11.837174177941286</v>
      </c>
      <c r="G52" s="48">
        <f t="shared" si="43"/>
        <v>12.576913124599953</v>
      </c>
      <c r="H52" s="48">
        <f t="shared" si="43"/>
        <v>12.769097840771925</v>
      </c>
      <c r="I52" s="48">
        <f t="shared" si="43"/>
        <v>12.430950621435668</v>
      </c>
      <c r="J52" s="48">
        <f t="shared" si="43"/>
        <v>14.43475778645257</v>
      </c>
      <c r="K52" s="48">
        <f t="shared" si="43"/>
        <v>14.659651290137093</v>
      </c>
      <c r="L52" s="48">
        <f t="shared" si="43"/>
        <v>14.672640412578442</v>
      </c>
      <c r="M52" s="48">
        <f t="shared" ref="M52:N52" si="44">+M17/M34*100</f>
        <v>13.878690838279745</v>
      </c>
      <c r="N52" s="48">
        <f t="shared" si="44"/>
        <v>14.553950262674183</v>
      </c>
      <c r="O52" s="48">
        <f t="shared" ref="O52:W52" si="45">+O17/O34*100</f>
        <v>16.401196072043554</v>
      </c>
      <c r="P52" s="48">
        <f t="shared" si="45"/>
        <v>19.120338523905968</v>
      </c>
      <c r="Q52" s="48">
        <f t="shared" si="45"/>
        <v>19.888316079513874</v>
      </c>
      <c r="R52" s="48">
        <f t="shared" si="45"/>
        <v>19.216105767221851</v>
      </c>
      <c r="S52" s="48">
        <f t="shared" si="45"/>
        <v>17.974289743298414</v>
      </c>
      <c r="T52" s="48">
        <f t="shared" si="45"/>
        <v>22.114556533677092</v>
      </c>
      <c r="U52" s="48">
        <f t="shared" si="45"/>
        <v>23.214403061310378</v>
      </c>
      <c r="V52" s="48">
        <f t="shared" si="45"/>
        <v>24.583985658440959</v>
      </c>
      <c r="W52" s="48">
        <f t="shared" si="45"/>
        <v>24.348795452635404</v>
      </c>
    </row>
    <row r="53" spans="1:23" s="42" customFormat="1">
      <c r="A53" s="82" t="s">
        <v>130</v>
      </c>
      <c r="B53" s="85">
        <f t="shared" ref="B53:L53" si="46">+B18/B35*100</f>
        <v>19.830422409702468</v>
      </c>
      <c r="C53" s="85">
        <f t="shared" si="46"/>
        <v>21.048641099900824</v>
      </c>
      <c r="D53" s="85">
        <f t="shared" si="46"/>
        <v>22.625476906322152</v>
      </c>
      <c r="E53" s="85">
        <f t="shared" si="46"/>
        <v>24.658607396268373</v>
      </c>
      <c r="F53" s="85">
        <f t="shared" si="46"/>
        <v>26.509542339485272</v>
      </c>
      <c r="G53" s="85">
        <f t="shared" si="46"/>
        <v>28.602379773633739</v>
      </c>
      <c r="H53" s="85">
        <f t="shared" si="46"/>
        <v>30.863128079592862</v>
      </c>
      <c r="I53" s="85">
        <f t="shared" si="46"/>
        <v>32.215170894288278</v>
      </c>
      <c r="J53" s="85">
        <f t="shared" si="46"/>
        <v>33.307138651831472</v>
      </c>
      <c r="K53" s="85">
        <f t="shared" si="46"/>
        <v>33.969207012491232</v>
      </c>
      <c r="L53" s="85">
        <f t="shared" si="46"/>
        <v>34.741759297917319</v>
      </c>
      <c r="M53" s="85">
        <f t="shared" ref="M53:N53" si="47">+M18/M35*100</f>
        <v>35.698829671781105</v>
      </c>
      <c r="N53" s="85">
        <f t="shared" si="47"/>
        <v>36.323052734647405</v>
      </c>
      <c r="O53" s="85">
        <f t="shared" ref="O53:W53" si="48">+O18/O35*100</f>
        <v>37.481879998123766</v>
      </c>
      <c r="P53" s="85">
        <f t="shared" si="48"/>
        <v>38.800431992916316</v>
      </c>
      <c r="Q53" s="85">
        <f t="shared" si="48"/>
        <v>40.276287200639565</v>
      </c>
      <c r="R53" s="85">
        <f t="shared" si="48"/>
        <v>42.037240207170001</v>
      </c>
      <c r="S53" s="85">
        <f t="shared" si="48"/>
        <v>43.720887475240822</v>
      </c>
      <c r="T53" s="85">
        <f t="shared" si="48"/>
        <v>45.342806397206772</v>
      </c>
      <c r="U53" s="85">
        <f t="shared" si="48"/>
        <v>46.42192972248877</v>
      </c>
      <c r="V53" s="85">
        <f t="shared" si="48"/>
        <v>48.198387673894203</v>
      </c>
      <c r="W53" s="85">
        <f t="shared" si="48"/>
        <v>49.600032204262554</v>
      </c>
    </row>
    <row r="55" spans="1:23">
      <c r="A55" s="42" t="s">
        <v>273</v>
      </c>
    </row>
    <row r="56" spans="1:23">
      <c r="A56" s="38" t="s">
        <v>274</v>
      </c>
    </row>
    <row r="58" spans="1:23">
      <c r="A58" s="38" t="s">
        <v>132</v>
      </c>
    </row>
  </sheetData>
  <pageMargins left="0.70866141732283472" right="0.70866141732283472" top="0.74803149606299213" bottom="0.74803149606299213" header="0.31496062992125984" footer="0.31496062992125984"/>
  <pageSetup paperSize="9" scale="76" orientation="portrait" r:id="rId1"/>
  <headerFooter>
    <oddFooter>&amp;L&amp;Z&amp;F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38"/>
  <sheetViews>
    <sheetView topLeftCell="A24" workbookViewId="0">
      <pane xSplit="1" topLeftCell="Q1" activePane="topRight" state="frozen"/>
      <selection pane="topRight" activeCell="W28" sqref="W28"/>
    </sheetView>
  </sheetViews>
  <sheetFormatPr defaultRowHeight="14.5"/>
  <cols>
    <col min="1" max="1" width="16.7265625" customWidth="1"/>
    <col min="2" max="12" width="8.7265625" customWidth="1"/>
    <col min="22" max="22" width="9.26953125" bestFit="1" customWidth="1"/>
  </cols>
  <sheetData>
    <row r="1" spans="1:23" ht="18.5">
      <c r="A1" s="5" t="s">
        <v>275</v>
      </c>
    </row>
    <row r="3" spans="1:23" s="1" customFormat="1">
      <c r="A3" s="78" t="s">
        <v>276</v>
      </c>
      <c r="B3" s="78">
        <v>2003</v>
      </c>
      <c r="C3" s="78">
        <v>2004</v>
      </c>
      <c r="D3" s="78">
        <v>2005</v>
      </c>
      <c r="E3" s="78">
        <v>2006</v>
      </c>
      <c r="F3" s="78">
        <v>2007</v>
      </c>
      <c r="G3" s="78">
        <v>2008</v>
      </c>
      <c r="H3" s="78">
        <v>2009</v>
      </c>
      <c r="I3" s="78">
        <v>2010</v>
      </c>
      <c r="J3" s="78">
        <v>2011</v>
      </c>
      <c r="K3" s="78">
        <v>2012</v>
      </c>
      <c r="L3" s="78">
        <v>2013</v>
      </c>
      <c r="M3" s="78">
        <v>2014</v>
      </c>
      <c r="N3" s="78">
        <v>2015</v>
      </c>
      <c r="O3" s="78">
        <v>2016</v>
      </c>
      <c r="P3" s="78">
        <v>2017</v>
      </c>
      <c r="Q3" s="78">
        <v>2018</v>
      </c>
      <c r="R3" s="78">
        <v>2019</v>
      </c>
      <c r="S3" s="78">
        <v>2020</v>
      </c>
      <c r="T3" s="78">
        <v>2021</v>
      </c>
      <c r="U3" s="78">
        <v>2022</v>
      </c>
      <c r="V3" s="78">
        <v>2023</v>
      </c>
      <c r="W3" s="78">
        <v>2024</v>
      </c>
    </row>
    <row r="4" spans="1:23">
      <c r="A4" t="s">
        <v>166</v>
      </c>
      <c r="B4" s="106">
        <v>191.75000000000003</v>
      </c>
      <c r="C4" s="107">
        <v>190.29179999999999</v>
      </c>
      <c r="D4" s="107">
        <v>200.77760000000004</v>
      </c>
      <c r="E4" s="107">
        <v>209.92680000000001</v>
      </c>
      <c r="F4" s="107">
        <v>244.434</v>
      </c>
      <c r="G4" s="107">
        <v>299.14400000000006</v>
      </c>
      <c r="H4" s="107">
        <v>385.47160000000014</v>
      </c>
      <c r="I4" s="107">
        <v>398.23030000000034</v>
      </c>
      <c r="J4" s="107">
        <v>466.49340000000012</v>
      </c>
      <c r="K4" s="107">
        <v>507.7936000000002</v>
      </c>
      <c r="L4" s="107">
        <v>498.16020000000026</v>
      </c>
      <c r="M4" s="107">
        <v>498.77200000000022</v>
      </c>
      <c r="N4" s="36">
        <v>470.7797000000001</v>
      </c>
      <c r="O4" s="36">
        <v>466.46790000000021</v>
      </c>
      <c r="P4" s="25">
        <v>498.22849999999994</v>
      </c>
      <c r="Q4" s="25">
        <v>533.74250000000006</v>
      </c>
      <c r="R4" s="25">
        <v>645.9699999999998</v>
      </c>
      <c r="S4" s="25">
        <v>756.79880000000003</v>
      </c>
      <c r="T4" s="25">
        <v>843.50519999999983</v>
      </c>
      <c r="U4" s="25">
        <v>938.94939999999997</v>
      </c>
      <c r="V4" s="25">
        <v>1037.2999</v>
      </c>
      <c r="W4" s="25">
        <v>1100.9962</v>
      </c>
    </row>
    <row r="5" spans="1:23">
      <c r="A5" t="s">
        <v>167</v>
      </c>
      <c r="B5" s="25">
        <v>968.3526999999998</v>
      </c>
      <c r="C5" s="25">
        <v>1064.7263999999996</v>
      </c>
      <c r="D5" s="25">
        <v>1088.5580999999997</v>
      </c>
      <c r="E5" s="25">
        <v>1243.0003999999994</v>
      </c>
      <c r="F5" s="25">
        <v>1340.3075999999987</v>
      </c>
      <c r="G5" s="25">
        <v>1423.9009999999994</v>
      </c>
      <c r="H5" s="25">
        <v>1509.8138999999992</v>
      </c>
      <c r="I5" s="25">
        <v>1674.5342999999998</v>
      </c>
      <c r="J5" s="25">
        <v>1804.4114999999997</v>
      </c>
      <c r="K5" s="25">
        <v>1866.8314999999991</v>
      </c>
      <c r="L5" s="25">
        <v>1987.1991999999989</v>
      </c>
      <c r="M5" s="25">
        <v>2157.6173999999992</v>
      </c>
      <c r="N5" s="25">
        <v>2235.7615999999994</v>
      </c>
      <c r="O5" s="25">
        <v>2324.1925999999989</v>
      </c>
      <c r="P5" s="25">
        <v>2332.8589999999995</v>
      </c>
      <c r="Q5" s="25">
        <v>2439.8071</v>
      </c>
      <c r="R5" s="25">
        <v>2578.0630000000001</v>
      </c>
      <c r="S5" s="25">
        <v>2968.7561999999998</v>
      </c>
      <c r="T5" s="25">
        <v>3329.0517699999991</v>
      </c>
      <c r="U5" s="25">
        <v>3391.7804199999991</v>
      </c>
      <c r="V5" s="25">
        <v>3615.8720799999992</v>
      </c>
      <c r="W5" s="25">
        <v>3817.6911999999998</v>
      </c>
    </row>
    <row r="6" spans="1:23">
      <c r="A6" t="s">
        <v>168</v>
      </c>
      <c r="B6" s="25">
        <v>1576.0090999999991</v>
      </c>
      <c r="C6" s="25">
        <v>1622.1592999999989</v>
      </c>
      <c r="D6" s="25">
        <v>1781.7294000000002</v>
      </c>
      <c r="E6" s="25">
        <v>1934.6474000000001</v>
      </c>
      <c r="F6" s="25">
        <v>2075.0340000000001</v>
      </c>
      <c r="G6" s="25">
        <v>2320.4447999999979</v>
      </c>
      <c r="H6" s="25">
        <v>2552.91</v>
      </c>
      <c r="I6" s="25">
        <v>2638.639999999999</v>
      </c>
      <c r="J6" s="25">
        <v>2604.6200000000003</v>
      </c>
      <c r="K6" s="25">
        <v>2544.4131000000002</v>
      </c>
      <c r="L6" s="25">
        <v>2628.9099999999994</v>
      </c>
      <c r="M6" s="25">
        <v>2738.6999999999994</v>
      </c>
      <c r="N6" s="25">
        <v>2774.2899999999991</v>
      </c>
      <c r="O6" s="25">
        <v>2972.4400000000037</v>
      </c>
      <c r="P6" s="25">
        <v>3211.33</v>
      </c>
      <c r="Q6" s="25">
        <v>3392.6819999999998</v>
      </c>
      <c r="R6" s="25">
        <v>3718.68</v>
      </c>
      <c r="S6" s="25">
        <v>4072.7473684210513</v>
      </c>
      <c r="T6" s="25">
        <v>4326.0419999999995</v>
      </c>
      <c r="U6" s="25">
        <v>4557.5360000000001</v>
      </c>
      <c r="V6" s="25">
        <v>5080.3099999999995</v>
      </c>
      <c r="W6" s="25">
        <v>5513.3239999999987</v>
      </c>
    </row>
    <row r="7" spans="1:23">
      <c r="A7" t="s">
        <v>169</v>
      </c>
      <c r="B7" s="25">
        <v>324.75800000000004</v>
      </c>
      <c r="C7" s="25">
        <v>346.85509999999994</v>
      </c>
      <c r="D7" s="25">
        <v>374.38809999999989</v>
      </c>
      <c r="E7" s="25">
        <v>454.0381999999999</v>
      </c>
      <c r="F7" s="25">
        <v>554.67950000000008</v>
      </c>
      <c r="G7" s="25">
        <v>634.46710000000019</v>
      </c>
      <c r="H7" s="25">
        <v>725.78530000000012</v>
      </c>
      <c r="I7" s="25">
        <v>776.1918000000004</v>
      </c>
      <c r="J7" s="25">
        <v>778.52330000000018</v>
      </c>
      <c r="K7" s="25">
        <v>843.1759000000003</v>
      </c>
      <c r="L7" s="25">
        <v>852.3245000000004</v>
      </c>
      <c r="M7" s="25">
        <v>817.5185000000007</v>
      </c>
      <c r="N7" s="25">
        <v>841.21430000000055</v>
      </c>
      <c r="O7" s="25">
        <v>846.59840000000031</v>
      </c>
      <c r="P7" s="25">
        <v>946.85340000000008</v>
      </c>
      <c r="Q7" s="25">
        <v>1021.7283</v>
      </c>
      <c r="R7" s="25">
        <v>1088.8836000000001</v>
      </c>
      <c r="S7" s="25">
        <v>1137.9756000000002</v>
      </c>
      <c r="T7" s="25">
        <v>1245.3035999999995</v>
      </c>
      <c r="U7" s="25">
        <v>1354.6013099999998</v>
      </c>
      <c r="V7" s="25">
        <v>1460.5033099999996</v>
      </c>
      <c r="W7" s="25">
        <v>1542.0759199999998</v>
      </c>
    </row>
    <row r="8" spans="1:23">
      <c r="A8" t="s">
        <v>170</v>
      </c>
      <c r="B8" s="25">
        <v>142.4605</v>
      </c>
      <c r="C8" s="25">
        <v>143.55479999999997</v>
      </c>
      <c r="D8" s="25">
        <v>143.53949999999998</v>
      </c>
      <c r="E8" s="25">
        <v>148.10119999999995</v>
      </c>
      <c r="F8" s="25">
        <v>165.39</v>
      </c>
      <c r="G8" s="25">
        <v>197.19950000000006</v>
      </c>
      <c r="H8" s="25">
        <v>229.84840000000003</v>
      </c>
      <c r="I8" s="25">
        <v>269.29319999999996</v>
      </c>
      <c r="J8" s="25">
        <v>311.06339999999977</v>
      </c>
      <c r="K8" s="25">
        <v>302.48849999999987</v>
      </c>
      <c r="L8" s="25">
        <v>300.62060000000008</v>
      </c>
      <c r="M8" s="25">
        <v>315.96800000000013</v>
      </c>
      <c r="N8" s="25">
        <v>344.60910000000007</v>
      </c>
      <c r="O8" s="25">
        <v>393.05000000000018</v>
      </c>
      <c r="P8" s="25">
        <v>406.65689999999995</v>
      </c>
      <c r="Q8" s="25">
        <v>449.2523000000001</v>
      </c>
      <c r="R8" s="25">
        <v>485.09879999999976</v>
      </c>
      <c r="S8" s="25">
        <v>522.43609999999967</v>
      </c>
      <c r="T8" s="25">
        <v>569.67972000000054</v>
      </c>
      <c r="U8" s="25">
        <v>627.7537699999998</v>
      </c>
      <c r="V8" s="25">
        <v>728.66636000000017</v>
      </c>
      <c r="W8" s="25">
        <v>750.45664999999985</v>
      </c>
    </row>
    <row r="9" spans="1:23">
      <c r="A9" t="s">
        <v>171</v>
      </c>
      <c r="B9" s="25">
        <v>293.94690000000003</v>
      </c>
      <c r="C9" s="25">
        <v>328.83230000000015</v>
      </c>
      <c r="D9" s="25">
        <v>390.47210000000018</v>
      </c>
      <c r="E9" s="25">
        <v>446.48450000000037</v>
      </c>
      <c r="F9" s="25">
        <v>503.81950000000057</v>
      </c>
      <c r="G9" s="25">
        <v>590.75009999999975</v>
      </c>
      <c r="H9" s="25">
        <v>725.20579999999859</v>
      </c>
      <c r="I9" s="25">
        <v>768.80569999999886</v>
      </c>
      <c r="J9" s="25">
        <v>835.79969999999912</v>
      </c>
      <c r="K9" s="25">
        <v>958.10409999999911</v>
      </c>
      <c r="L9" s="25">
        <v>967.77799999999911</v>
      </c>
      <c r="M9" s="25">
        <v>1025.6740999999993</v>
      </c>
      <c r="N9" s="25">
        <v>1098.1491999999989</v>
      </c>
      <c r="O9" s="25">
        <v>1201.2245999999991</v>
      </c>
      <c r="P9" s="25">
        <v>1320.5661000000002</v>
      </c>
      <c r="Q9" s="25">
        <v>1484.4395000000004</v>
      </c>
      <c r="R9" s="25">
        <v>1575.7725999999989</v>
      </c>
      <c r="S9" s="25">
        <v>1786.6990999999998</v>
      </c>
      <c r="T9" s="25">
        <v>1999.5465299999992</v>
      </c>
      <c r="U9" s="25">
        <v>2201.9589899999987</v>
      </c>
      <c r="V9" s="25">
        <v>2520.1239199999991</v>
      </c>
      <c r="W9" s="25">
        <v>2703.0792519999991</v>
      </c>
    </row>
    <row r="10" spans="1:23">
      <c r="A10" t="s">
        <v>172</v>
      </c>
      <c r="B10" s="25">
        <v>350.3753000000001</v>
      </c>
      <c r="C10" s="25">
        <v>383.61130000000037</v>
      </c>
      <c r="D10" s="25">
        <v>403.69920000000013</v>
      </c>
      <c r="E10" s="25">
        <v>448.03199999999993</v>
      </c>
      <c r="F10" s="25">
        <v>473.58559999999989</v>
      </c>
      <c r="G10" s="25">
        <v>543.79339999999956</v>
      </c>
      <c r="H10" s="25">
        <v>594.79600000000005</v>
      </c>
      <c r="I10" s="25">
        <v>662.66880000000049</v>
      </c>
      <c r="J10" s="25">
        <v>726.89530000000059</v>
      </c>
      <c r="K10" s="25">
        <v>743.82859999999948</v>
      </c>
      <c r="L10" s="25">
        <v>789.34659999999963</v>
      </c>
      <c r="M10" s="25">
        <v>817.06589999999949</v>
      </c>
      <c r="N10" s="25">
        <v>868.9317999999987</v>
      </c>
      <c r="O10" s="25">
        <v>926.19949999999926</v>
      </c>
      <c r="P10" s="25">
        <v>960.58830000000034</v>
      </c>
      <c r="Q10" s="25">
        <v>1024.0977999999996</v>
      </c>
      <c r="R10" s="25">
        <v>1092.3772999999994</v>
      </c>
      <c r="S10" s="25">
        <v>1205.9439000000004</v>
      </c>
      <c r="T10" s="25">
        <v>1310.4802500000005</v>
      </c>
      <c r="U10" s="25">
        <v>1440.3658700000003</v>
      </c>
      <c r="V10" s="25">
        <v>1644.5440700000008</v>
      </c>
      <c r="W10" s="25">
        <v>1720.5738710000003</v>
      </c>
    </row>
    <row r="11" spans="1:23">
      <c r="A11" t="s">
        <v>173</v>
      </c>
      <c r="B11" s="108">
        <v>60.338700000000003</v>
      </c>
      <c r="C11" s="25">
        <v>74.778999999999996</v>
      </c>
      <c r="D11" s="25">
        <v>53.759399999999992</v>
      </c>
      <c r="E11" s="25">
        <v>72.645199999999974</v>
      </c>
      <c r="F11" s="25">
        <v>113.92659999999999</v>
      </c>
      <c r="G11" s="25">
        <v>88.515699999999967</v>
      </c>
      <c r="H11" s="25">
        <v>124.58659999999996</v>
      </c>
      <c r="I11" s="25">
        <v>101.53839999999998</v>
      </c>
      <c r="J11" s="25">
        <v>109.29929999999997</v>
      </c>
      <c r="K11" s="25">
        <v>107.3793</v>
      </c>
      <c r="L11" s="25">
        <v>129.1438</v>
      </c>
      <c r="M11" s="25">
        <v>139.76560000000006</v>
      </c>
      <c r="N11" s="25">
        <v>161.36400000000006</v>
      </c>
      <c r="O11" s="25">
        <v>183.2820000000001</v>
      </c>
      <c r="P11" s="25">
        <v>209.57010000000002</v>
      </c>
      <c r="Q11" s="25">
        <v>122.59350000000001</v>
      </c>
      <c r="R11" s="25">
        <v>167.18459999999999</v>
      </c>
      <c r="S11" s="25">
        <v>202.8801</v>
      </c>
      <c r="T11" s="25">
        <v>203.51709999999994</v>
      </c>
      <c r="U11" s="25">
        <v>238.18930000000003</v>
      </c>
      <c r="V11" s="25">
        <v>274.53909999999996</v>
      </c>
      <c r="W11" s="25">
        <v>310.46530000000001</v>
      </c>
    </row>
    <row r="12" spans="1:23" s="1" customFormat="1">
      <c r="A12" s="109" t="s">
        <v>130</v>
      </c>
      <c r="B12" s="110">
        <f t="shared" ref="B12:O12" si="0">SUM(B4:B11)</f>
        <v>3907.9911999999986</v>
      </c>
      <c r="C12" s="110">
        <f t="shared" si="0"/>
        <v>4154.8099999999986</v>
      </c>
      <c r="D12" s="110">
        <f t="shared" si="0"/>
        <v>4436.9233999999997</v>
      </c>
      <c r="E12" s="110">
        <f t="shared" si="0"/>
        <v>4956.8756999999996</v>
      </c>
      <c r="F12" s="110">
        <f t="shared" si="0"/>
        <v>5471.1768000000002</v>
      </c>
      <c r="G12" s="110">
        <f t="shared" si="0"/>
        <v>6098.2155999999968</v>
      </c>
      <c r="H12" s="110">
        <f t="shared" si="0"/>
        <v>6848.4175999999979</v>
      </c>
      <c r="I12" s="110">
        <f t="shared" si="0"/>
        <v>7289.9024999999992</v>
      </c>
      <c r="J12" s="110">
        <f t="shared" si="0"/>
        <v>7637.1058999999996</v>
      </c>
      <c r="K12" s="110">
        <f t="shared" si="0"/>
        <v>7874.0145999999968</v>
      </c>
      <c r="L12" s="110">
        <f t="shared" si="0"/>
        <v>8153.4828999999991</v>
      </c>
      <c r="M12" s="110">
        <f t="shared" si="0"/>
        <v>8511.0814999999984</v>
      </c>
      <c r="N12" s="110">
        <f t="shared" si="0"/>
        <v>8795.0996999999952</v>
      </c>
      <c r="O12" s="110">
        <f t="shared" si="0"/>
        <v>9313.4549999999999</v>
      </c>
      <c r="P12" s="79">
        <f t="shared" ref="P12:V12" si="1">SUM(P4:P11)</f>
        <v>9886.6523000000016</v>
      </c>
      <c r="Q12" s="79">
        <f t="shared" si="1"/>
        <v>10468.343000000001</v>
      </c>
      <c r="R12" s="79">
        <f t="shared" si="1"/>
        <v>11352.0299</v>
      </c>
      <c r="S12" s="79">
        <f t="shared" si="1"/>
        <v>12654.23716842105</v>
      </c>
      <c r="T12" s="79">
        <f t="shared" si="1"/>
        <v>13827.126169999998</v>
      </c>
      <c r="U12" s="79">
        <f t="shared" si="1"/>
        <v>14751.135059999997</v>
      </c>
      <c r="V12" s="79">
        <f t="shared" si="1"/>
        <v>16361.858739999998</v>
      </c>
      <c r="W12" s="79">
        <v>17458.662392999999</v>
      </c>
    </row>
    <row r="14" spans="1:23" s="1" customFormat="1">
      <c r="A14" s="78" t="s">
        <v>277</v>
      </c>
      <c r="B14" s="78">
        <v>2003</v>
      </c>
      <c r="C14" s="78">
        <v>2004</v>
      </c>
      <c r="D14" s="78">
        <v>2005</v>
      </c>
      <c r="E14" s="78">
        <v>2006</v>
      </c>
      <c r="F14" s="78">
        <v>2007</v>
      </c>
      <c r="G14" s="78">
        <v>2008</v>
      </c>
      <c r="H14" s="78">
        <v>2009</v>
      </c>
      <c r="I14" s="78">
        <v>2010</v>
      </c>
      <c r="J14" s="78">
        <v>2011</v>
      </c>
      <c r="K14" s="78">
        <v>2012</v>
      </c>
      <c r="L14" s="78">
        <v>2013</v>
      </c>
      <c r="M14" s="78">
        <v>2014</v>
      </c>
      <c r="N14" s="78">
        <v>2015</v>
      </c>
      <c r="O14" s="78">
        <v>2016</v>
      </c>
      <c r="P14" s="78">
        <v>2017</v>
      </c>
      <c r="Q14" s="78">
        <v>2018</v>
      </c>
      <c r="R14" s="78">
        <v>2019</v>
      </c>
      <c r="S14" s="78">
        <v>2020</v>
      </c>
      <c r="T14" s="78">
        <v>2021</v>
      </c>
      <c r="U14" s="78">
        <v>2022</v>
      </c>
      <c r="V14" s="78">
        <v>2023</v>
      </c>
      <c r="W14" s="78">
        <v>2024</v>
      </c>
    </row>
    <row r="15" spans="1:23">
      <c r="A15" t="s">
        <v>166</v>
      </c>
      <c r="B15" s="106">
        <v>1217.6991999999993</v>
      </c>
      <c r="C15" s="107">
        <v>1218.8499999999992</v>
      </c>
      <c r="D15" s="107">
        <v>1176.0566999999996</v>
      </c>
      <c r="E15" s="107">
        <v>1194.8448999999998</v>
      </c>
      <c r="F15" s="107">
        <v>1247.1884999999997</v>
      </c>
      <c r="G15" s="107">
        <v>1311.1620999999991</v>
      </c>
      <c r="H15" s="107">
        <v>1413.5489999999998</v>
      </c>
      <c r="I15" s="107">
        <v>1413.4433999999997</v>
      </c>
      <c r="J15" s="107">
        <v>1511.2336000000003</v>
      </c>
      <c r="K15" s="107">
        <v>1593.167099999999</v>
      </c>
      <c r="L15" s="107">
        <v>1566.3321999999987</v>
      </c>
      <c r="M15" s="107">
        <v>1541.1468999999995</v>
      </c>
      <c r="N15" s="106">
        <v>1535.3988999999997</v>
      </c>
      <c r="O15" s="36">
        <v>1496.2629999999992</v>
      </c>
      <c r="P15" s="25">
        <v>1540.6442999999997</v>
      </c>
      <c r="Q15" s="25">
        <v>1610.6927000000003</v>
      </c>
      <c r="R15" s="25">
        <v>1770.2319</v>
      </c>
      <c r="S15" s="25">
        <v>1954.1672000000003</v>
      </c>
      <c r="T15" s="25">
        <v>2094.3762999999999</v>
      </c>
      <c r="U15" s="25">
        <v>2240.3474999999999</v>
      </c>
      <c r="V15" s="25">
        <v>2367.9740999999999</v>
      </c>
      <c r="W15" s="25">
        <v>2452.0762</v>
      </c>
    </row>
    <row r="16" spans="1:23">
      <c r="A16" t="s">
        <v>167</v>
      </c>
      <c r="B16" s="25">
        <v>4200.6521000000021</v>
      </c>
      <c r="C16" s="25">
        <v>4267.6219000000019</v>
      </c>
      <c r="D16" s="25">
        <v>4130.3830000000044</v>
      </c>
      <c r="E16" s="25">
        <v>4179.5403000000078</v>
      </c>
      <c r="F16" s="25">
        <v>4237.118500000005</v>
      </c>
      <c r="G16" s="25">
        <v>4203.0948000000053</v>
      </c>
      <c r="H16" s="25">
        <v>4244.8988000000027</v>
      </c>
      <c r="I16" s="25">
        <v>4417.4443000000028</v>
      </c>
      <c r="J16" s="25">
        <v>4520.2872000000007</v>
      </c>
      <c r="K16" s="25">
        <v>4526.8571000000029</v>
      </c>
      <c r="L16" s="25">
        <v>4660.2199000000055</v>
      </c>
      <c r="M16" s="25">
        <v>4884.7232000000076</v>
      </c>
      <c r="N16" s="25">
        <v>4976.0738000000001</v>
      </c>
      <c r="O16" s="25">
        <v>5070.3757999999989</v>
      </c>
      <c r="P16" s="25">
        <v>5098.4213999999993</v>
      </c>
      <c r="Q16" s="25">
        <v>5217.6453999999994</v>
      </c>
      <c r="R16" s="25">
        <v>5427.7702100000006</v>
      </c>
      <c r="S16" s="25">
        <v>6004.7356100000006</v>
      </c>
      <c r="T16" s="25">
        <v>6481.2453799999994</v>
      </c>
      <c r="U16" s="25">
        <v>6587.4386100000002</v>
      </c>
      <c r="V16" s="25">
        <v>6889.9322400000001</v>
      </c>
      <c r="W16" s="25">
        <v>7076.7106750000003</v>
      </c>
    </row>
    <row r="17" spans="1:23">
      <c r="A17" t="s">
        <v>168</v>
      </c>
      <c r="B17" s="25">
        <v>4724.6493000000091</v>
      </c>
      <c r="C17" s="25">
        <v>4745.6440000000121</v>
      </c>
      <c r="D17" s="25">
        <v>4934.6425000000045</v>
      </c>
      <c r="E17" s="25">
        <v>5076.8449000000064</v>
      </c>
      <c r="F17" s="25">
        <v>5224.2918000000082</v>
      </c>
      <c r="G17" s="25">
        <v>5420.6063000000013</v>
      </c>
      <c r="H17" s="25">
        <v>5610.1196000000036</v>
      </c>
      <c r="I17" s="25">
        <v>5633.0961999999981</v>
      </c>
      <c r="J17" s="25">
        <v>5571.9941000000026</v>
      </c>
      <c r="K17" s="25">
        <v>5454.4483157894792</v>
      </c>
      <c r="L17" s="25">
        <v>5477.6741000000075</v>
      </c>
      <c r="M17" s="25">
        <v>5574.560100000007</v>
      </c>
      <c r="N17" s="25">
        <v>5585.9241000000002</v>
      </c>
      <c r="O17" s="25">
        <v>5829.5591000000059</v>
      </c>
      <c r="P17" s="25">
        <v>6131.2645999999995</v>
      </c>
      <c r="Q17" s="25">
        <v>6330.0169999999998</v>
      </c>
      <c r="R17" s="25">
        <v>6707.0689000000002</v>
      </c>
      <c r="S17" s="25">
        <v>7255.1566894736825</v>
      </c>
      <c r="T17" s="25">
        <v>7647.0702684210519</v>
      </c>
      <c r="U17" s="25">
        <v>7936.3099999999995</v>
      </c>
      <c r="V17" s="25">
        <v>8610.5820000000003</v>
      </c>
      <c r="W17" s="25">
        <v>9075.3963000000003</v>
      </c>
    </row>
    <row r="18" spans="1:23">
      <c r="A18" t="s">
        <v>169</v>
      </c>
      <c r="B18" s="25">
        <v>1644.9755000000009</v>
      </c>
      <c r="C18" s="25">
        <v>1644.5245999999995</v>
      </c>
      <c r="D18" s="25">
        <v>1612.9031999999997</v>
      </c>
      <c r="E18" s="25">
        <v>1664.3557999999998</v>
      </c>
      <c r="F18" s="25">
        <v>1772.5158999999999</v>
      </c>
      <c r="G18" s="25">
        <v>1870.8891000000015</v>
      </c>
      <c r="H18" s="25">
        <v>1979.1786000000027</v>
      </c>
      <c r="I18" s="25">
        <v>1970.6341000000007</v>
      </c>
      <c r="J18" s="25">
        <v>1942.9622000000002</v>
      </c>
      <c r="K18" s="25">
        <v>1990.6005000000007</v>
      </c>
      <c r="L18" s="25">
        <v>1988.3621999999996</v>
      </c>
      <c r="M18" s="25">
        <v>1926.2973000000018</v>
      </c>
      <c r="N18" s="25">
        <v>1950.5720000000013</v>
      </c>
      <c r="O18" s="25">
        <v>1954.2362000000023</v>
      </c>
      <c r="P18" s="25">
        <v>2115.8083999999999</v>
      </c>
      <c r="Q18" s="25">
        <v>2204.9363999999996</v>
      </c>
      <c r="R18" s="25">
        <v>2281.8142000000003</v>
      </c>
      <c r="S18" s="25">
        <v>2321.1322</v>
      </c>
      <c r="T18" s="25">
        <v>2409.2167199999994</v>
      </c>
      <c r="U18" s="25">
        <v>2544.1047199999994</v>
      </c>
      <c r="V18" s="25">
        <v>2675.3758399999997</v>
      </c>
      <c r="W18" s="25">
        <v>2772.4287599999993</v>
      </c>
    </row>
    <row r="19" spans="1:23">
      <c r="A19" t="s">
        <v>170</v>
      </c>
      <c r="B19" s="25">
        <v>1474.8955999999996</v>
      </c>
      <c r="C19" s="25">
        <v>1453.171399999999</v>
      </c>
      <c r="D19" s="25">
        <v>1420.9962000000003</v>
      </c>
      <c r="E19" s="25">
        <v>1431.873099999998</v>
      </c>
      <c r="F19" s="25">
        <v>1467.3815999999986</v>
      </c>
      <c r="G19" s="25">
        <v>1526.5634000000002</v>
      </c>
      <c r="H19" s="25">
        <v>1569.4076999999991</v>
      </c>
      <c r="I19" s="25">
        <v>1716.6665999999991</v>
      </c>
      <c r="J19" s="25">
        <v>1763.4002999999989</v>
      </c>
      <c r="K19" s="25">
        <v>1760.837399999999</v>
      </c>
      <c r="L19" s="25">
        <v>1797.2287999999978</v>
      </c>
      <c r="M19" s="25">
        <v>1801.862799999999</v>
      </c>
      <c r="N19" s="25">
        <v>1834.7101000000002</v>
      </c>
      <c r="O19" s="25">
        <v>1938.2552999999996</v>
      </c>
      <c r="P19" s="25">
        <v>1906.3273199999999</v>
      </c>
      <c r="Q19" s="25">
        <v>1949.6985000000006</v>
      </c>
      <c r="R19" s="25">
        <v>1997.6902999999998</v>
      </c>
      <c r="S19" s="25">
        <v>2148.7104100000001</v>
      </c>
      <c r="T19" s="25">
        <v>2247.7337500000003</v>
      </c>
      <c r="U19" s="25">
        <v>2379.9479799999999</v>
      </c>
      <c r="V19" s="25">
        <v>2567.2028999999993</v>
      </c>
      <c r="W19" s="25">
        <v>2593.693792</v>
      </c>
    </row>
    <row r="20" spans="1:23">
      <c r="A20" t="s">
        <v>171</v>
      </c>
      <c r="B20" s="25">
        <v>3381.6002000000012</v>
      </c>
      <c r="C20" s="25">
        <v>3350.1598000000067</v>
      </c>
      <c r="D20" s="25">
        <v>3462.9799000000035</v>
      </c>
      <c r="E20" s="25">
        <v>3538.3988000000031</v>
      </c>
      <c r="F20" s="25">
        <v>3617.0306000000005</v>
      </c>
      <c r="G20" s="25">
        <v>3809.3937999999994</v>
      </c>
      <c r="H20" s="25">
        <v>4120.1972000000069</v>
      </c>
      <c r="I20" s="25">
        <v>4204.3876000000037</v>
      </c>
      <c r="J20" s="25">
        <v>4326.8299000000043</v>
      </c>
      <c r="K20" s="25">
        <v>4618.7336000000123</v>
      </c>
      <c r="L20" s="25">
        <v>4700.0777000000089</v>
      </c>
      <c r="M20" s="25">
        <v>4806.4541999999992</v>
      </c>
      <c r="N20" s="25">
        <v>4956.3806000000041</v>
      </c>
      <c r="O20" s="25">
        <v>5104.557900000018</v>
      </c>
      <c r="P20" s="25">
        <v>5191.079920000001</v>
      </c>
      <c r="Q20" s="25">
        <v>5306.9168200000004</v>
      </c>
      <c r="R20" s="25">
        <v>5342.5742</v>
      </c>
      <c r="S20" s="25">
        <v>5641.691600000001</v>
      </c>
      <c r="T20" s="25">
        <v>5931.9338099999986</v>
      </c>
      <c r="U20" s="25">
        <v>6193.52585</v>
      </c>
      <c r="V20" s="25">
        <v>6644.61175</v>
      </c>
      <c r="W20" s="25">
        <v>6894.3050820000008</v>
      </c>
    </row>
    <row r="21" spans="1:23">
      <c r="A21" t="s">
        <v>172</v>
      </c>
      <c r="B21" s="25">
        <v>2563.6622000000025</v>
      </c>
      <c r="C21" s="25">
        <v>2568.8339000000019</v>
      </c>
      <c r="D21" s="25">
        <v>2475.6557999999982</v>
      </c>
      <c r="E21" s="25">
        <v>2573.5352000000021</v>
      </c>
      <c r="F21" s="25">
        <v>2590.8381999999992</v>
      </c>
      <c r="G21" s="25">
        <v>2713.0156000000006</v>
      </c>
      <c r="H21" s="25">
        <v>2719.4747000000029</v>
      </c>
      <c r="I21" s="25">
        <v>2780.3936000000008</v>
      </c>
      <c r="J21" s="25">
        <v>2872.448800000001</v>
      </c>
      <c r="K21" s="25">
        <v>2847.1645000000008</v>
      </c>
      <c r="L21" s="25">
        <v>2889.7760000000062</v>
      </c>
      <c r="M21" s="25">
        <v>2904.3430000000071</v>
      </c>
      <c r="N21" s="25">
        <v>2938.2931999999937</v>
      </c>
      <c r="O21" s="25">
        <v>3032.9583999999986</v>
      </c>
      <c r="P21" s="25">
        <v>3031.4593899999995</v>
      </c>
      <c r="Q21" s="25">
        <v>3061.4001800000005</v>
      </c>
      <c r="R21" s="25">
        <v>3096.1722900000009</v>
      </c>
      <c r="S21" s="25">
        <v>3187.3255300000005</v>
      </c>
      <c r="T21" s="25">
        <v>3271.7377000000006</v>
      </c>
      <c r="U21" s="25">
        <v>3428.02214</v>
      </c>
      <c r="V21" s="25">
        <v>3666.1720699999996</v>
      </c>
      <c r="W21" s="25">
        <v>3769.486562000001</v>
      </c>
    </row>
    <row r="22" spans="1:23">
      <c r="A22" t="s">
        <v>173</v>
      </c>
      <c r="B22" s="108">
        <v>498.9156000000005</v>
      </c>
      <c r="C22" s="25">
        <v>490.28340000000077</v>
      </c>
      <c r="D22" s="25">
        <v>396.68050000000039</v>
      </c>
      <c r="E22" s="25">
        <v>442.61690000000044</v>
      </c>
      <c r="F22" s="25">
        <v>482.15340000000037</v>
      </c>
      <c r="G22" s="25">
        <v>465.93300000000045</v>
      </c>
      <c r="H22" s="25">
        <v>532.81630000000018</v>
      </c>
      <c r="I22" s="25">
        <v>492.72150000000079</v>
      </c>
      <c r="J22" s="25">
        <v>420.18040000000036</v>
      </c>
      <c r="K22" s="25">
        <v>388.05139999999994</v>
      </c>
      <c r="L22" s="25">
        <v>389.15470000000005</v>
      </c>
      <c r="M22" s="25">
        <v>401.95850000000007</v>
      </c>
      <c r="N22" s="108">
        <v>436.19500000000028</v>
      </c>
      <c r="O22" s="25">
        <v>421.68080000000015</v>
      </c>
      <c r="P22" s="25">
        <v>465.77360000000004</v>
      </c>
      <c r="Q22" s="25">
        <v>310.02370000000008</v>
      </c>
      <c r="R22" s="111">
        <v>381.37631999999996</v>
      </c>
      <c r="S22" s="25">
        <v>430.31110000000001</v>
      </c>
      <c r="T22" s="25">
        <v>411.32737999999995</v>
      </c>
      <c r="U22" s="25">
        <v>466.52437000000009</v>
      </c>
      <c r="V22" s="25">
        <v>525.04966999999999</v>
      </c>
      <c r="W22" s="25">
        <v>564.7958900000001</v>
      </c>
    </row>
    <row r="23" spans="1:23" s="1" customFormat="1">
      <c r="A23" s="109" t="s">
        <v>130</v>
      </c>
      <c r="B23" s="110">
        <f t="shared" ref="B23:O23" si="2">SUM(B15:B22)</f>
        <v>19707.049700000014</v>
      </c>
      <c r="C23" s="110">
        <f t="shared" si="2"/>
        <v>19739.089000000018</v>
      </c>
      <c r="D23" s="110">
        <f t="shared" si="2"/>
        <v>19610.297800000008</v>
      </c>
      <c r="E23" s="110">
        <f t="shared" si="2"/>
        <v>20102.009900000019</v>
      </c>
      <c r="F23" s="110">
        <f t="shared" si="2"/>
        <v>20638.518500000009</v>
      </c>
      <c r="G23" s="110">
        <f t="shared" si="2"/>
        <v>21320.658100000011</v>
      </c>
      <c r="H23" s="110">
        <f t="shared" si="2"/>
        <v>22189.641900000017</v>
      </c>
      <c r="I23" s="110">
        <f t="shared" si="2"/>
        <v>22628.787300000004</v>
      </c>
      <c r="J23" s="110">
        <f t="shared" si="2"/>
        <v>22929.336500000012</v>
      </c>
      <c r="K23" s="110">
        <f t="shared" si="2"/>
        <v>23179.85991578949</v>
      </c>
      <c r="L23" s="110">
        <f t="shared" si="2"/>
        <v>23468.825600000022</v>
      </c>
      <c r="M23" s="110">
        <f t="shared" si="2"/>
        <v>23841.346000000023</v>
      </c>
      <c r="N23" s="110">
        <f t="shared" si="2"/>
        <v>24213.547699999999</v>
      </c>
      <c r="O23" s="110">
        <f t="shared" si="2"/>
        <v>24847.886500000026</v>
      </c>
      <c r="P23" s="79">
        <f t="shared" ref="P23:W23" si="3">SUM(P15:P22)</f>
        <v>25480.778929999997</v>
      </c>
      <c r="Q23" s="79">
        <f t="shared" si="3"/>
        <v>25991.330700000006</v>
      </c>
      <c r="R23" s="79">
        <f t="shared" si="3"/>
        <v>27004.69832</v>
      </c>
      <c r="S23" s="79">
        <f t="shared" si="3"/>
        <v>28943.230339473685</v>
      </c>
      <c r="T23" s="79">
        <f t="shared" si="3"/>
        <v>30494.641308421051</v>
      </c>
      <c r="U23" s="79">
        <f t="shared" si="3"/>
        <v>31776.221169999997</v>
      </c>
      <c r="V23" s="79">
        <f t="shared" si="3"/>
        <v>33946.900569999998</v>
      </c>
      <c r="W23" s="79">
        <f t="shared" si="3"/>
        <v>35198.893260999997</v>
      </c>
    </row>
    <row r="25" spans="1:23" s="1" customFormat="1">
      <c r="A25" s="78" t="s">
        <v>278</v>
      </c>
      <c r="B25" s="78">
        <v>2003</v>
      </c>
      <c r="C25" s="78">
        <v>2004</v>
      </c>
      <c r="D25" s="78">
        <v>2005</v>
      </c>
      <c r="E25" s="78">
        <v>2006</v>
      </c>
      <c r="F25" s="78">
        <v>2007</v>
      </c>
      <c r="G25" s="78">
        <v>2008</v>
      </c>
      <c r="H25" s="78">
        <v>2009</v>
      </c>
      <c r="I25" s="78">
        <v>2010</v>
      </c>
      <c r="J25" s="78">
        <v>2011</v>
      </c>
      <c r="K25" s="78">
        <v>2012</v>
      </c>
      <c r="L25" s="78">
        <v>2013</v>
      </c>
      <c r="M25" s="78">
        <v>2014</v>
      </c>
      <c r="N25" s="78">
        <v>2015</v>
      </c>
      <c r="O25" s="78">
        <v>2016</v>
      </c>
      <c r="P25" s="78">
        <v>2017</v>
      </c>
      <c r="Q25" s="78">
        <v>2018</v>
      </c>
      <c r="R25" s="78">
        <v>2019</v>
      </c>
      <c r="S25" s="78">
        <v>2020</v>
      </c>
      <c r="T25" s="78">
        <v>2021</v>
      </c>
      <c r="U25" s="78">
        <v>2022</v>
      </c>
      <c r="V25" s="78">
        <v>2023</v>
      </c>
      <c r="W25" s="78">
        <v>2024</v>
      </c>
    </row>
    <row r="26" spans="1:23">
      <c r="A26" t="s">
        <v>166</v>
      </c>
      <c r="B26" s="4">
        <f t="shared" ref="B26:W26" si="4">+B4/B15*100</f>
        <v>15.746910238587668</v>
      </c>
      <c r="C26" s="4">
        <f t="shared" si="4"/>
        <v>15.612405135988853</v>
      </c>
      <c r="D26" s="4">
        <f t="shared" si="4"/>
        <v>17.072102050862011</v>
      </c>
      <c r="E26" s="4">
        <f t="shared" si="4"/>
        <v>17.569376577662929</v>
      </c>
      <c r="F26" s="4">
        <f t="shared" si="4"/>
        <v>19.598801624614083</v>
      </c>
      <c r="G26" s="4">
        <f t="shared" si="4"/>
        <v>22.815180518106821</v>
      </c>
      <c r="H26" s="4">
        <f t="shared" si="4"/>
        <v>27.269772749299825</v>
      </c>
      <c r="I26" s="4">
        <f t="shared" si="4"/>
        <v>28.174478015886624</v>
      </c>
      <c r="J26" s="4">
        <f t="shared" si="4"/>
        <v>30.868384609765165</v>
      </c>
      <c r="K26" s="4">
        <f t="shared" si="4"/>
        <v>31.873216563410111</v>
      </c>
      <c r="L26" s="4">
        <f t="shared" si="4"/>
        <v>31.80424944338121</v>
      </c>
      <c r="M26" s="4">
        <f t="shared" si="4"/>
        <v>32.363689665144854</v>
      </c>
      <c r="N26" s="4">
        <f t="shared" si="4"/>
        <v>30.661719244425679</v>
      </c>
      <c r="O26" s="4">
        <f t="shared" si="4"/>
        <v>31.17552863366938</v>
      </c>
      <c r="P26" s="4">
        <f t="shared" si="4"/>
        <v>32.338970130873165</v>
      </c>
      <c r="Q26" s="4">
        <f t="shared" si="4"/>
        <v>33.137450737809885</v>
      </c>
      <c r="R26" s="4">
        <f t="shared" si="4"/>
        <v>36.490699325890567</v>
      </c>
      <c r="S26" s="4">
        <f t="shared" si="4"/>
        <v>38.727433353706886</v>
      </c>
      <c r="T26" s="4">
        <f t="shared" si="4"/>
        <v>40.274768197100009</v>
      </c>
      <c r="U26" s="4">
        <f t="shared" si="4"/>
        <v>41.910882128776898</v>
      </c>
      <c r="V26" s="4">
        <f t="shared" si="4"/>
        <v>43.805373546948843</v>
      </c>
      <c r="W26" s="4">
        <f t="shared" si="4"/>
        <v>44.900570381948164</v>
      </c>
    </row>
    <row r="27" spans="1:23">
      <c r="A27" t="s">
        <v>167</v>
      </c>
      <c r="B27" s="4">
        <f t="shared" ref="B27:W27" si="5">+B5/B16*100</f>
        <v>23.052437501310795</v>
      </c>
      <c r="C27" s="4">
        <f t="shared" si="5"/>
        <v>24.948939361286882</v>
      </c>
      <c r="D27" s="4">
        <f t="shared" si="5"/>
        <v>26.354894933472238</v>
      </c>
      <c r="E27" s="4">
        <f t="shared" si="5"/>
        <v>29.740122376616323</v>
      </c>
      <c r="F27" s="4">
        <f t="shared" si="5"/>
        <v>31.632525736535268</v>
      </c>
      <c r="G27" s="4">
        <f t="shared" si="5"/>
        <v>33.877441926839182</v>
      </c>
      <c r="H27" s="4">
        <f t="shared" si="5"/>
        <v>35.567724252931498</v>
      </c>
      <c r="I27" s="4">
        <f t="shared" si="5"/>
        <v>37.907309889566662</v>
      </c>
      <c r="J27" s="4">
        <f t="shared" si="5"/>
        <v>39.918072019848637</v>
      </c>
      <c r="K27" s="4">
        <f t="shared" si="5"/>
        <v>41.239019893073234</v>
      </c>
      <c r="L27" s="4">
        <f t="shared" si="5"/>
        <v>42.641747442003677</v>
      </c>
      <c r="M27" s="4">
        <f t="shared" si="5"/>
        <v>44.170719847544191</v>
      </c>
      <c r="N27" s="4">
        <f t="shared" si="5"/>
        <v>44.930233952719902</v>
      </c>
      <c r="O27" s="4">
        <f t="shared" si="5"/>
        <v>45.838665449610254</v>
      </c>
      <c r="P27" s="4">
        <f t="shared" si="5"/>
        <v>45.756496314722042</v>
      </c>
      <c r="Q27" s="4">
        <f t="shared" si="5"/>
        <v>46.760692093027259</v>
      </c>
      <c r="R27" s="4">
        <f t="shared" si="5"/>
        <v>47.497644525374994</v>
      </c>
      <c r="S27" s="4">
        <f t="shared" si="5"/>
        <v>49.440248377563442</v>
      </c>
      <c r="T27" s="4">
        <f t="shared" si="5"/>
        <v>51.364384077678594</v>
      </c>
      <c r="U27" s="4">
        <f t="shared" si="5"/>
        <v>51.48860764867149</v>
      </c>
      <c r="V27" s="4">
        <f t="shared" si="5"/>
        <v>52.480517282997241</v>
      </c>
      <c r="W27" s="4">
        <f t="shared" si="5"/>
        <v>53.947255657728292</v>
      </c>
    </row>
    <row r="28" spans="1:23">
      <c r="A28" t="s">
        <v>168</v>
      </c>
      <c r="B28" s="4">
        <f t="shared" ref="B28:W28" si="6">+B6/B17*100</f>
        <v>33.357165790061835</v>
      </c>
      <c r="C28" s="4">
        <f t="shared" si="6"/>
        <v>34.182068861465268</v>
      </c>
      <c r="D28" s="4">
        <f t="shared" si="6"/>
        <v>36.106554831479656</v>
      </c>
      <c r="E28" s="4">
        <f t="shared" si="6"/>
        <v>38.107278006464163</v>
      </c>
      <c r="F28" s="4">
        <f t="shared" si="6"/>
        <v>39.718952911473984</v>
      </c>
      <c r="G28" s="4">
        <f t="shared" si="6"/>
        <v>42.807846052202635</v>
      </c>
      <c r="H28" s="4">
        <f t="shared" si="6"/>
        <v>45.505446978349589</v>
      </c>
      <c r="I28" s="4">
        <f t="shared" si="6"/>
        <v>46.841735101204193</v>
      </c>
      <c r="J28" s="4">
        <f t="shared" si="6"/>
        <v>46.744844902115013</v>
      </c>
      <c r="K28" s="4">
        <f t="shared" si="6"/>
        <v>46.648404250792147</v>
      </c>
      <c r="L28" s="4">
        <f t="shared" si="6"/>
        <v>47.993180171124017</v>
      </c>
      <c r="M28" s="4">
        <f t="shared" si="6"/>
        <v>49.128540205351733</v>
      </c>
      <c r="N28" s="4">
        <f t="shared" si="6"/>
        <v>49.665730330993917</v>
      </c>
      <c r="O28" s="4">
        <f t="shared" si="6"/>
        <v>50.989104819264988</v>
      </c>
      <c r="P28" s="4">
        <f t="shared" si="6"/>
        <v>52.376307491280031</v>
      </c>
      <c r="Q28" s="4">
        <f t="shared" si="6"/>
        <v>53.596728097254712</v>
      </c>
      <c r="R28" s="4">
        <f t="shared" si="6"/>
        <v>55.444189636996263</v>
      </c>
      <c r="S28" s="4">
        <f t="shared" si="6"/>
        <v>56.135898130637131</v>
      </c>
      <c r="T28" s="4">
        <f t="shared" si="6"/>
        <v>56.571233794785435</v>
      </c>
      <c r="U28" s="4">
        <f t="shared" si="6"/>
        <v>57.426385814062208</v>
      </c>
      <c r="V28" s="4">
        <f t="shared" si="6"/>
        <v>59.000773699152965</v>
      </c>
      <c r="W28" s="4">
        <f t="shared" si="6"/>
        <v>60.750228615360832</v>
      </c>
    </row>
    <row r="29" spans="1:23">
      <c r="A29" t="s">
        <v>169</v>
      </c>
      <c r="B29" s="4">
        <f t="shared" ref="B29:W29" si="7">+B7/B18*100</f>
        <v>19.742421695642268</v>
      </c>
      <c r="C29" s="4">
        <f t="shared" si="7"/>
        <v>21.09151179617502</v>
      </c>
      <c r="D29" s="4">
        <f t="shared" si="7"/>
        <v>23.212062571392998</v>
      </c>
      <c r="E29" s="4">
        <f t="shared" si="7"/>
        <v>27.2801164270284</v>
      </c>
      <c r="F29" s="4">
        <f t="shared" si="7"/>
        <v>31.293344110481609</v>
      </c>
      <c r="G29" s="4">
        <f t="shared" si="7"/>
        <v>33.912598026253917</v>
      </c>
      <c r="H29" s="4">
        <f t="shared" si="7"/>
        <v>36.671036156110375</v>
      </c>
      <c r="I29" s="4">
        <f t="shared" si="7"/>
        <v>39.387920872778977</v>
      </c>
      <c r="J29" s="4">
        <f t="shared" si="7"/>
        <v>40.068885539821622</v>
      </c>
      <c r="K29" s="4">
        <f t="shared" si="7"/>
        <v>42.357866382531299</v>
      </c>
      <c r="L29" s="4">
        <f t="shared" si="7"/>
        <v>42.865655965497659</v>
      </c>
      <c r="M29" s="4">
        <f t="shared" si="7"/>
        <v>42.439892326070328</v>
      </c>
      <c r="N29" s="4">
        <f t="shared" si="7"/>
        <v>43.12654441876537</v>
      </c>
      <c r="O29" s="4">
        <f t="shared" si="7"/>
        <v>43.321191164097733</v>
      </c>
      <c r="P29" s="4">
        <f t="shared" si="7"/>
        <v>44.751377298624966</v>
      </c>
      <c r="Q29" s="4">
        <f t="shared" si="7"/>
        <v>46.338220911950124</v>
      </c>
      <c r="R29" s="4">
        <f t="shared" si="7"/>
        <v>47.720081678867629</v>
      </c>
      <c r="S29" s="4">
        <f t="shared" si="7"/>
        <v>49.026746516204476</v>
      </c>
      <c r="T29" s="4">
        <f t="shared" si="7"/>
        <v>51.689148164304612</v>
      </c>
      <c r="U29" s="4">
        <f t="shared" si="7"/>
        <v>53.244715099620585</v>
      </c>
      <c r="V29" s="4">
        <f t="shared" si="7"/>
        <v>54.590584551290547</v>
      </c>
      <c r="W29" s="4">
        <f t="shared" si="7"/>
        <v>55.621841118110474</v>
      </c>
    </row>
    <row r="30" spans="1:23">
      <c r="A30" t="s">
        <v>170</v>
      </c>
      <c r="B30" s="4">
        <f t="shared" ref="B30:W30" si="8">+B8/B19*100</f>
        <v>9.6590226453994461</v>
      </c>
      <c r="C30" s="4">
        <f t="shared" si="8"/>
        <v>9.8787245606402703</v>
      </c>
      <c r="D30" s="4">
        <f t="shared" si="8"/>
        <v>10.101328912772599</v>
      </c>
      <c r="E30" s="4">
        <f t="shared" si="8"/>
        <v>10.343179154633198</v>
      </c>
      <c r="F30" s="4">
        <f t="shared" si="8"/>
        <v>11.27109676174215</v>
      </c>
      <c r="G30" s="4">
        <f t="shared" si="8"/>
        <v>12.917871606249701</v>
      </c>
      <c r="H30" s="4">
        <f t="shared" si="8"/>
        <v>14.645550674945722</v>
      </c>
      <c r="I30" s="4">
        <f t="shared" si="8"/>
        <v>15.68698313347508</v>
      </c>
      <c r="J30" s="4">
        <f t="shared" si="8"/>
        <v>17.639976583876045</v>
      </c>
      <c r="K30" s="4">
        <f t="shared" si="8"/>
        <v>17.178673056353759</v>
      </c>
      <c r="L30" s="4">
        <f t="shared" si="8"/>
        <v>16.726896430771664</v>
      </c>
      <c r="M30" s="4">
        <f t="shared" si="8"/>
        <v>17.535630348770191</v>
      </c>
      <c r="N30" s="4">
        <f t="shared" si="8"/>
        <v>18.782754834128838</v>
      </c>
      <c r="O30" s="4">
        <f t="shared" si="8"/>
        <v>20.278546381377122</v>
      </c>
      <c r="P30" s="4">
        <f t="shared" si="8"/>
        <v>21.331955731505751</v>
      </c>
      <c r="Q30" s="4">
        <f t="shared" si="8"/>
        <v>23.042142156851426</v>
      </c>
      <c r="R30" s="4">
        <f t="shared" si="8"/>
        <v>24.282983203152149</v>
      </c>
      <c r="S30" s="4">
        <f t="shared" si="8"/>
        <v>24.313937214089247</v>
      </c>
      <c r="T30" s="4">
        <f t="shared" si="8"/>
        <v>25.344626337527764</v>
      </c>
      <c r="U30" s="4">
        <f t="shared" si="8"/>
        <v>26.376785344694799</v>
      </c>
      <c r="V30" s="4">
        <f t="shared" si="8"/>
        <v>28.383668466563371</v>
      </c>
      <c r="W30" s="4">
        <f t="shared" si="8"/>
        <v>28.933895447284929</v>
      </c>
    </row>
    <row r="31" spans="1:23">
      <c r="A31" t="s">
        <v>171</v>
      </c>
      <c r="B31" s="4">
        <f t="shared" ref="B31:W31" si="9">+B9/B20*100</f>
        <v>8.6925385206684087</v>
      </c>
      <c r="C31" s="4">
        <f t="shared" si="9"/>
        <v>9.8154213419908949</v>
      </c>
      <c r="D31" s="4">
        <f t="shared" si="9"/>
        <v>11.275609771803751</v>
      </c>
      <c r="E31" s="4">
        <f t="shared" si="9"/>
        <v>12.618263944697244</v>
      </c>
      <c r="F31" s="4">
        <f t="shared" si="9"/>
        <v>13.929091448659586</v>
      </c>
      <c r="G31" s="4">
        <f t="shared" si="9"/>
        <v>15.507719364692615</v>
      </c>
      <c r="H31" s="4">
        <f t="shared" si="9"/>
        <v>17.601240057150598</v>
      </c>
      <c r="I31" s="4">
        <f t="shared" si="9"/>
        <v>18.285795058476488</v>
      </c>
      <c r="J31" s="4">
        <f t="shared" si="9"/>
        <v>19.316675702920474</v>
      </c>
      <c r="K31" s="4">
        <f t="shared" si="9"/>
        <v>20.743870137909589</v>
      </c>
      <c r="L31" s="4">
        <f t="shared" si="9"/>
        <v>20.590680873211888</v>
      </c>
      <c r="M31" s="4">
        <f t="shared" si="9"/>
        <v>21.33951676893123</v>
      </c>
      <c r="N31" s="4">
        <f t="shared" si="9"/>
        <v>22.156272663967695</v>
      </c>
      <c r="O31" s="4">
        <f t="shared" si="9"/>
        <v>23.532392491815891</v>
      </c>
      <c r="P31" s="4">
        <f t="shared" si="9"/>
        <v>25.439140224217542</v>
      </c>
      <c r="Q31" s="4">
        <f t="shared" si="9"/>
        <v>27.971787581174119</v>
      </c>
      <c r="R31" s="4">
        <f t="shared" si="9"/>
        <v>29.494632007169859</v>
      </c>
      <c r="S31" s="4">
        <f t="shared" si="9"/>
        <v>31.669563433775778</v>
      </c>
      <c r="T31" s="4">
        <f t="shared" si="9"/>
        <v>33.708173321643983</v>
      </c>
      <c r="U31" s="4">
        <f t="shared" si="9"/>
        <v>35.552592228221648</v>
      </c>
      <c r="V31" s="4">
        <f t="shared" si="9"/>
        <v>37.927331420078822</v>
      </c>
      <c r="W31" s="4">
        <f t="shared" si="9"/>
        <v>39.2074214855582</v>
      </c>
    </row>
    <row r="32" spans="1:23">
      <c r="A32" t="s">
        <v>172</v>
      </c>
      <c r="B32" s="4">
        <f t="shared" ref="B32:W32" si="10">+B10/B21*100</f>
        <v>13.66698389514811</v>
      </c>
      <c r="C32" s="4">
        <f t="shared" si="10"/>
        <v>14.933285488018516</v>
      </c>
      <c r="D32" s="4">
        <f t="shared" si="10"/>
        <v>16.30675799115533</v>
      </c>
      <c r="E32" s="4">
        <f t="shared" si="10"/>
        <v>17.409204272783974</v>
      </c>
      <c r="F32" s="4">
        <f t="shared" si="10"/>
        <v>18.279242601873015</v>
      </c>
      <c r="G32" s="4">
        <f t="shared" si="10"/>
        <v>20.043872950822671</v>
      </c>
      <c r="H32" s="4">
        <f t="shared" si="10"/>
        <v>21.871723976692977</v>
      </c>
      <c r="I32" s="4">
        <f t="shared" si="10"/>
        <v>23.833632763361283</v>
      </c>
      <c r="J32" s="4">
        <f t="shared" si="10"/>
        <v>25.305770463167189</v>
      </c>
      <c r="K32" s="4">
        <f t="shared" si="10"/>
        <v>26.12524144635827</v>
      </c>
      <c r="L32" s="4">
        <f t="shared" si="10"/>
        <v>27.315148302152071</v>
      </c>
      <c r="M32" s="4">
        <f t="shared" si="10"/>
        <v>28.132555280144167</v>
      </c>
      <c r="N32" s="4">
        <f t="shared" si="10"/>
        <v>29.572671644885563</v>
      </c>
      <c r="O32" s="4">
        <f t="shared" si="10"/>
        <v>30.53782405983543</v>
      </c>
      <c r="P32" s="4">
        <f t="shared" si="10"/>
        <v>31.687322059095784</v>
      </c>
      <c r="Q32" s="4">
        <f t="shared" si="10"/>
        <v>33.451941588374744</v>
      </c>
      <c r="R32" s="4">
        <f t="shared" si="10"/>
        <v>35.281541131549851</v>
      </c>
      <c r="S32" s="4">
        <f t="shared" si="10"/>
        <v>37.835605075456485</v>
      </c>
      <c r="T32" s="4">
        <f t="shared" si="10"/>
        <v>40.054563359403787</v>
      </c>
      <c r="U32" s="4">
        <f t="shared" si="10"/>
        <v>42.017402781418447</v>
      </c>
      <c r="V32" s="4">
        <f t="shared" si="10"/>
        <v>44.857252703908166</v>
      </c>
      <c r="W32" s="4">
        <f t="shared" si="10"/>
        <v>45.644780600759169</v>
      </c>
    </row>
    <row r="33" spans="1:23">
      <c r="A33" t="s">
        <v>173</v>
      </c>
      <c r="B33" s="4">
        <f t="shared" ref="B33:W33" si="11">+B11/B22*100</f>
        <v>12.093969400836523</v>
      </c>
      <c r="C33" s="4">
        <f t="shared" si="11"/>
        <v>15.252199034272806</v>
      </c>
      <c r="D33" s="4">
        <f t="shared" si="11"/>
        <v>13.552317293136401</v>
      </c>
      <c r="E33" s="4">
        <f t="shared" si="11"/>
        <v>16.412658441193706</v>
      </c>
      <c r="F33" s="4">
        <f t="shared" si="11"/>
        <v>23.628704059745282</v>
      </c>
      <c r="G33" s="4">
        <f t="shared" si="11"/>
        <v>18.997516810356828</v>
      </c>
      <c r="H33" s="4">
        <f t="shared" si="11"/>
        <v>23.382655523113673</v>
      </c>
      <c r="I33" s="4">
        <f t="shared" si="11"/>
        <v>20.607665790918361</v>
      </c>
      <c r="J33" s="4">
        <f t="shared" si="11"/>
        <v>26.012469881983996</v>
      </c>
      <c r="K33" s="4">
        <f t="shared" si="11"/>
        <v>27.67141157073522</v>
      </c>
      <c r="L33" s="4">
        <f t="shared" si="11"/>
        <v>33.185722798671065</v>
      </c>
      <c r="M33" s="4">
        <f t="shared" si="11"/>
        <v>34.771151748252628</v>
      </c>
      <c r="N33" s="4">
        <f t="shared" si="11"/>
        <v>36.993546464310676</v>
      </c>
      <c r="O33" s="4">
        <f t="shared" si="11"/>
        <v>43.464630118326475</v>
      </c>
      <c r="P33" s="4">
        <f t="shared" si="11"/>
        <v>44.993984201766693</v>
      </c>
      <c r="Q33" s="4">
        <f t="shared" si="11"/>
        <v>39.543267176025566</v>
      </c>
      <c r="R33" s="4">
        <f t="shared" si="11"/>
        <v>43.837173739575654</v>
      </c>
      <c r="S33" s="4">
        <f t="shared" si="11"/>
        <v>47.14730807548306</v>
      </c>
      <c r="T33" s="4">
        <f t="shared" si="11"/>
        <v>49.47813102059969</v>
      </c>
      <c r="U33" s="4">
        <f t="shared" si="11"/>
        <v>51.056132394541351</v>
      </c>
      <c r="V33" s="4">
        <f t="shared" si="11"/>
        <v>52.288214941645414</v>
      </c>
      <c r="W33" s="4">
        <f t="shared" si="11"/>
        <v>54.969468704880263</v>
      </c>
    </row>
    <row r="34" spans="1:23" s="1" customFormat="1">
      <c r="A34" s="109" t="s">
        <v>130</v>
      </c>
      <c r="B34" s="112">
        <f t="shared" ref="B34:R34" si="12">+B12/B23*100</f>
        <v>19.830422409702429</v>
      </c>
      <c r="C34" s="112">
        <f t="shared" si="12"/>
        <v>21.048641099900784</v>
      </c>
      <c r="D34" s="112">
        <f t="shared" si="12"/>
        <v>22.625476906322138</v>
      </c>
      <c r="E34" s="112">
        <f t="shared" si="12"/>
        <v>24.658607396268344</v>
      </c>
      <c r="F34" s="112">
        <f>+F12/F23*100</f>
        <v>26.509542339485257</v>
      </c>
      <c r="G34" s="112">
        <f t="shared" si="12"/>
        <v>28.60237977363369</v>
      </c>
      <c r="H34" s="112">
        <f t="shared" si="12"/>
        <v>30.863128079592816</v>
      </c>
      <c r="I34" s="112">
        <f t="shared" si="12"/>
        <v>32.215170894288256</v>
      </c>
      <c r="J34" s="112">
        <f t="shared" si="12"/>
        <v>33.307138651831444</v>
      </c>
      <c r="K34" s="112">
        <f t="shared" si="12"/>
        <v>33.969207012491189</v>
      </c>
      <c r="L34" s="112">
        <f t="shared" si="12"/>
        <v>34.741759297917284</v>
      </c>
      <c r="M34" s="112">
        <f t="shared" si="12"/>
        <v>35.698829671781077</v>
      </c>
      <c r="N34" s="112">
        <f t="shared" si="12"/>
        <v>36.323052734647369</v>
      </c>
      <c r="O34" s="112">
        <f t="shared" si="12"/>
        <v>37.481879998123745</v>
      </c>
      <c r="P34" s="112">
        <f t="shared" si="12"/>
        <v>38.80043199291633</v>
      </c>
      <c r="Q34" s="112">
        <f t="shared" si="12"/>
        <v>40.276287200639551</v>
      </c>
      <c r="R34" s="112">
        <f t="shared" si="12"/>
        <v>42.037240207169994</v>
      </c>
      <c r="S34" s="112">
        <f>+S12/S23*100</f>
        <v>43.720887475240815</v>
      </c>
      <c r="T34" s="112">
        <f>+T12/T23*100</f>
        <v>45.342806397206772</v>
      </c>
      <c r="U34" s="112">
        <f>+U12/U23*100</f>
        <v>46.42192972248877</v>
      </c>
      <c r="V34" s="112">
        <f>+V12/V23*100</f>
        <v>48.198387673894196</v>
      </c>
      <c r="W34" s="112">
        <f>+W12/W23*100</f>
        <v>49.600032204262554</v>
      </c>
    </row>
    <row r="36" spans="1:23">
      <c r="A36" s="1" t="s">
        <v>273</v>
      </c>
    </row>
    <row r="37" spans="1:23">
      <c r="A37" t="s">
        <v>274</v>
      </c>
    </row>
    <row r="38" spans="1:23">
      <c r="A38" t="s">
        <v>279</v>
      </c>
    </row>
  </sheetData>
  <pageMargins left="0.70866141732283472" right="0.70866141732283472" top="0.74803149606299213" bottom="0.74803149606299213" header="0.31496062992125984" footer="0.31496062992125984"/>
  <pageSetup paperSize="9" scale="71" orientation="portrait" r:id="rId1"/>
  <headerFooter>
    <oddFooter>&amp;L&amp;Z&amp;F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36"/>
  <sheetViews>
    <sheetView workbookViewId="0">
      <pane xSplit="1" topLeftCell="I1" activePane="topRight" state="frozen"/>
      <selection pane="topRight" activeCell="W3" sqref="W3:W31"/>
    </sheetView>
  </sheetViews>
  <sheetFormatPr defaultColWidth="9.1796875" defaultRowHeight="14.5"/>
  <cols>
    <col min="1" max="1" width="13.81640625" style="38" customWidth="1"/>
    <col min="2" max="22" width="9.1796875" style="38"/>
    <col min="23" max="23" width="11.54296875" style="38" bestFit="1" customWidth="1"/>
    <col min="24" max="16384" width="9.1796875" style="38"/>
  </cols>
  <sheetData>
    <row r="1" spans="1:23" ht="18.5">
      <c r="A1" s="40" t="s">
        <v>17</v>
      </c>
    </row>
    <row r="3" spans="1:23" s="42" customFormat="1">
      <c r="A3" s="113" t="s">
        <v>280</v>
      </c>
      <c r="B3" s="113">
        <v>2003</v>
      </c>
      <c r="C3" s="113">
        <v>2004</v>
      </c>
      <c r="D3" s="113">
        <v>2005</v>
      </c>
      <c r="E3" s="113">
        <v>2006</v>
      </c>
      <c r="F3" s="113">
        <v>2007</v>
      </c>
      <c r="G3" s="113">
        <v>2008</v>
      </c>
      <c r="H3" s="113">
        <v>2009</v>
      </c>
      <c r="I3" s="113">
        <v>2010</v>
      </c>
      <c r="J3" s="113">
        <v>2011</v>
      </c>
      <c r="K3" s="113">
        <v>2012</v>
      </c>
      <c r="L3" s="113">
        <v>2013</v>
      </c>
      <c r="M3" s="113">
        <v>2014</v>
      </c>
      <c r="N3" s="113">
        <v>2015</v>
      </c>
      <c r="O3" s="113">
        <v>2016</v>
      </c>
      <c r="P3" s="77">
        <v>2017</v>
      </c>
      <c r="Q3" s="77">
        <v>2018</v>
      </c>
      <c r="R3" s="77">
        <v>2019</v>
      </c>
      <c r="S3" s="77">
        <v>2020</v>
      </c>
      <c r="T3" s="77">
        <v>2021</v>
      </c>
      <c r="U3" s="77">
        <v>2022</v>
      </c>
      <c r="V3" s="77">
        <v>2023</v>
      </c>
      <c r="W3" s="77">
        <v>2024</v>
      </c>
    </row>
    <row r="4" spans="1:23">
      <c r="A4" s="114" t="s">
        <v>153</v>
      </c>
      <c r="B4" s="55">
        <v>246.82339999999988</v>
      </c>
      <c r="C4" s="54">
        <v>254.65239999999989</v>
      </c>
      <c r="D4" s="54">
        <v>259.44069999999988</v>
      </c>
      <c r="E4" s="54">
        <v>268.99099999999999</v>
      </c>
      <c r="F4" s="54">
        <v>291.47839999999997</v>
      </c>
      <c r="G4" s="54">
        <v>312.86789999999985</v>
      </c>
      <c r="H4" s="54">
        <v>344.80799999999982</v>
      </c>
      <c r="I4" s="54">
        <v>362.58799999999979</v>
      </c>
      <c r="J4" s="54">
        <v>370.05609999999979</v>
      </c>
      <c r="K4" s="54">
        <v>373.65639999999973</v>
      </c>
      <c r="L4" s="54">
        <v>396.40639999999973</v>
      </c>
      <c r="M4" s="54">
        <v>415.3152999999997</v>
      </c>
      <c r="N4" s="54">
        <v>444.8552999999996</v>
      </c>
      <c r="O4" s="54">
        <v>461.4694999999997</v>
      </c>
      <c r="P4" s="41">
        <v>496.70949999999999</v>
      </c>
      <c r="Q4" s="41">
        <v>541.96159999999986</v>
      </c>
      <c r="R4" s="41">
        <v>594.13049999999976</v>
      </c>
      <c r="S4" s="41">
        <v>645.7787000000003</v>
      </c>
      <c r="T4" s="41">
        <v>687.95231999999987</v>
      </c>
      <c r="U4" s="41">
        <v>713.28579999999965</v>
      </c>
      <c r="V4" s="41">
        <v>754.58811000000014</v>
      </c>
      <c r="W4" s="41">
        <v>775.70360000000028</v>
      </c>
    </row>
    <row r="5" spans="1:23">
      <c r="A5" s="38" t="s">
        <v>155</v>
      </c>
      <c r="B5" s="56">
        <v>157.93630000000002</v>
      </c>
      <c r="C5" s="41">
        <v>163.19210000000001</v>
      </c>
      <c r="D5" s="41">
        <v>172.55569999999997</v>
      </c>
      <c r="E5" s="41">
        <v>184.59210000000002</v>
      </c>
      <c r="F5" s="41">
        <v>211.17140000000003</v>
      </c>
      <c r="G5" s="41">
        <v>230.88270000000009</v>
      </c>
      <c r="H5" s="41">
        <v>266.8653000000001</v>
      </c>
      <c r="I5" s="41">
        <v>293.12790000000001</v>
      </c>
      <c r="J5" s="41">
        <v>323.94259999999997</v>
      </c>
      <c r="K5" s="41">
        <v>336.07050000000004</v>
      </c>
      <c r="L5" s="41">
        <v>382.45319999999998</v>
      </c>
      <c r="M5" s="41">
        <v>419.91689999999994</v>
      </c>
      <c r="N5" s="41">
        <v>483.04789999999986</v>
      </c>
      <c r="O5" s="41">
        <v>524.12369999999999</v>
      </c>
      <c r="P5" s="41">
        <v>569.47519999999986</v>
      </c>
      <c r="Q5" s="41">
        <v>625.37080000000003</v>
      </c>
      <c r="R5" s="41">
        <v>720.77800000000002</v>
      </c>
      <c r="S5" s="41">
        <v>790.57250000000022</v>
      </c>
      <c r="T5" s="41">
        <v>900.38049000000001</v>
      </c>
      <c r="U5" s="41">
        <v>1000.4384399999999</v>
      </c>
      <c r="V5" s="41">
        <v>1135.5009899999995</v>
      </c>
      <c r="W5" s="41">
        <v>1289.69488</v>
      </c>
    </row>
    <row r="6" spans="1:23">
      <c r="A6" s="38" t="s">
        <v>157</v>
      </c>
      <c r="B6" s="56">
        <v>458.94470000000018</v>
      </c>
      <c r="C6" s="41">
        <v>486.06750000000005</v>
      </c>
      <c r="D6" s="41">
        <v>545.47780000000023</v>
      </c>
      <c r="E6" s="41">
        <v>624.72840000000042</v>
      </c>
      <c r="F6" s="41">
        <v>755.0704999999997</v>
      </c>
      <c r="G6" s="41">
        <v>884.12319999999931</v>
      </c>
      <c r="H6" s="41">
        <v>1013.5304999999993</v>
      </c>
      <c r="I6" s="41">
        <v>1112.904399999999</v>
      </c>
      <c r="J6" s="41">
        <v>1171.7776999999987</v>
      </c>
      <c r="K6" s="41">
        <v>1203.9062999999985</v>
      </c>
      <c r="L6" s="41">
        <v>1293.5181999999991</v>
      </c>
      <c r="M6" s="41">
        <v>1379.7548999999988</v>
      </c>
      <c r="N6" s="41">
        <v>1490.0687999999986</v>
      </c>
      <c r="O6" s="41">
        <v>1651.8917999999983</v>
      </c>
      <c r="P6" s="41">
        <v>1858.1390999999994</v>
      </c>
      <c r="Q6" s="41">
        <v>2008.7151999999994</v>
      </c>
      <c r="R6" s="41">
        <v>2180.3047000000006</v>
      </c>
      <c r="S6" s="41">
        <v>2503.1871000000001</v>
      </c>
      <c r="T6" s="41">
        <v>2842.4065000000001</v>
      </c>
      <c r="U6" s="41">
        <v>3196.40996</v>
      </c>
      <c r="V6" s="41">
        <v>3644.7780899999998</v>
      </c>
      <c r="W6" s="41">
        <v>3730.0176200000001</v>
      </c>
    </row>
    <row r="7" spans="1:23">
      <c r="A7" s="38" t="s">
        <v>159</v>
      </c>
      <c r="B7" s="56">
        <v>1256.771099999999</v>
      </c>
      <c r="C7" s="41">
        <v>1266.253199999999</v>
      </c>
      <c r="D7" s="41">
        <v>200</v>
      </c>
      <c r="E7" s="41">
        <v>202</v>
      </c>
      <c r="F7" s="41">
        <v>217</v>
      </c>
      <c r="G7" s="41">
        <v>227</v>
      </c>
      <c r="H7" s="41">
        <v>248</v>
      </c>
      <c r="I7" s="41">
        <v>223</v>
      </c>
      <c r="J7" s="41">
        <v>239</v>
      </c>
      <c r="K7" s="41">
        <v>253</v>
      </c>
      <c r="L7" s="41">
        <v>295</v>
      </c>
      <c r="M7" s="41">
        <v>313</v>
      </c>
      <c r="N7" s="41">
        <v>354</v>
      </c>
      <c r="O7" s="41">
        <v>401</v>
      </c>
      <c r="P7" s="41">
        <v>465</v>
      </c>
      <c r="Q7" s="41">
        <v>519</v>
      </c>
      <c r="R7" s="41">
        <v>613</v>
      </c>
      <c r="S7" s="41">
        <v>767</v>
      </c>
      <c r="T7" s="41">
        <v>971.38256000000001</v>
      </c>
      <c r="U7" s="41">
        <v>1131.2950899999996</v>
      </c>
      <c r="V7" s="41">
        <v>1174.7224200000005</v>
      </c>
      <c r="W7" s="41">
        <v>1103.0361629999998</v>
      </c>
    </row>
    <row r="8" spans="1:23">
      <c r="A8" s="38" t="s">
        <v>161</v>
      </c>
      <c r="B8" s="56"/>
      <c r="C8" s="41"/>
      <c r="D8" s="41">
        <v>904</v>
      </c>
      <c r="E8" s="41">
        <v>1104</v>
      </c>
      <c r="F8" s="41">
        <v>1270</v>
      </c>
      <c r="G8" s="41">
        <v>1396</v>
      </c>
      <c r="H8" s="41">
        <v>1578</v>
      </c>
      <c r="I8" s="41">
        <v>1652</v>
      </c>
      <c r="J8" s="41">
        <v>1668</v>
      </c>
      <c r="K8" s="41">
        <v>1746</v>
      </c>
      <c r="L8" s="41">
        <v>1738</v>
      </c>
      <c r="M8" s="41">
        <v>1890</v>
      </c>
      <c r="N8" s="41">
        <v>1961</v>
      </c>
      <c r="O8" s="41">
        <v>2039</v>
      </c>
      <c r="P8" s="41">
        <v>2137</v>
      </c>
      <c r="Q8" s="41">
        <v>2254</v>
      </c>
      <c r="R8" s="41">
        <v>2475</v>
      </c>
      <c r="S8" s="41">
        <v>2735</v>
      </c>
      <c r="T8" s="41">
        <v>2680.5780599999998</v>
      </c>
      <c r="U8" s="41">
        <v>2649.338459999999</v>
      </c>
      <c r="V8" s="41">
        <v>2921.7727999999993</v>
      </c>
      <c r="W8" s="41">
        <v>3098.3810799999992</v>
      </c>
    </row>
    <row r="9" spans="1:23">
      <c r="A9" s="38" t="s">
        <v>162</v>
      </c>
      <c r="B9" s="56"/>
      <c r="C9" s="41"/>
      <c r="D9" s="41">
        <v>245</v>
      </c>
      <c r="E9" s="41">
        <v>204</v>
      </c>
      <c r="F9" s="41">
        <v>190</v>
      </c>
      <c r="G9" s="41">
        <v>187</v>
      </c>
      <c r="H9" s="41">
        <v>206</v>
      </c>
      <c r="I9" s="41">
        <v>241</v>
      </c>
      <c r="J9" s="41">
        <v>204</v>
      </c>
      <c r="K9" s="41">
        <v>228</v>
      </c>
      <c r="L9" s="41">
        <v>268</v>
      </c>
      <c r="M9" s="41">
        <v>279</v>
      </c>
      <c r="N9" s="41">
        <v>257</v>
      </c>
      <c r="O9" s="41">
        <v>270</v>
      </c>
      <c r="P9" s="41">
        <v>283</v>
      </c>
      <c r="Q9" s="41">
        <v>264</v>
      </c>
      <c r="R9" s="41">
        <v>259</v>
      </c>
      <c r="S9" s="41">
        <v>255</v>
      </c>
      <c r="T9" s="41">
        <v>264.42599999999999</v>
      </c>
      <c r="U9" s="41">
        <v>234.18800000000002</v>
      </c>
      <c r="V9" s="41">
        <v>221.93799999999999</v>
      </c>
      <c r="W9" s="41">
        <v>232.8</v>
      </c>
    </row>
    <row r="10" spans="1:23">
      <c r="A10" s="115" t="s">
        <v>176</v>
      </c>
      <c r="B10" s="56">
        <v>1787.515699999999</v>
      </c>
      <c r="C10" s="41">
        <v>1984.6447999999989</v>
      </c>
      <c r="D10" s="41">
        <v>2110.6416999999997</v>
      </c>
      <c r="E10" s="41">
        <v>2368.496500000002</v>
      </c>
      <c r="F10" s="41">
        <v>2536.4028000000044</v>
      </c>
      <c r="G10" s="41">
        <v>2860.2526000000039</v>
      </c>
      <c r="H10" s="41">
        <v>3188.9668000000024</v>
      </c>
      <c r="I10" s="41">
        <v>3405.0001000000025</v>
      </c>
      <c r="J10" s="41">
        <v>3660.2478000000019</v>
      </c>
      <c r="K10" s="41">
        <v>3733.0610000000033</v>
      </c>
      <c r="L10" s="41">
        <v>3779.9962000000028</v>
      </c>
      <c r="M10" s="41">
        <v>3814.0329000000024</v>
      </c>
      <c r="N10" s="41">
        <v>3804.0881000000022</v>
      </c>
      <c r="O10" s="41">
        <v>3965.3229000000056</v>
      </c>
      <c r="P10" s="41">
        <v>4077.7110000000002</v>
      </c>
      <c r="Q10" s="41">
        <v>4254.5673999999999</v>
      </c>
      <c r="R10" s="41">
        <v>4510.5285999999987</v>
      </c>
      <c r="S10" s="41">
        <v>4957.4051999999992</v>
      </c>
      <c r="T10" s="41">
        <v>5480.0002400000003</v>
      </c>
      <c r="U10" s="41">
        <v>5826.1793099999995</v>
      </c>
      <c r="V10" s="41">
        <v>6508.5583299999998</v>
      </c>
      <c r="W10" s="41">
        <v>7229.0290500000001</v>
      </c>
    </row>
    <row r="11" spans="1:23" s="42" customFormat="1">
      <c r="A11" s="113" t="s">
        <v>130</v>
      </c>
      <c r="B11" s="116">
        <f t="shared" ref="B11:E11" si="0">SUM(B4:B10)</f>
        <v>3907.9911999999981</v>
      </c>
      <c r="C11" s="116">
        <f t="shared" si="0"/>
        <v>4154.8099999999977</v>
      </c>
      <c r="D11" s="116">
        <f t="shared" si="0"/>
        <v>4437.1158999999998</v>
      </c>
      <c r="E11" s="116">
        <f t="shared" si="0"/>
        <v>4956.8080000000027</v>
      </c>
      <c r="F11" s="116">
        <f>SUM(F4:F10)</f>
        <v>5471.1231000000043</v>
      </c>
      <c r="G11" s="116">
        <f t="shared" ref="G11:V11" si="1">SUM(G4:G10)</f>
        <v>6098.1264000000028</v>
      </c>
      <c r="H11" s="116">
        <f t="shared" si="1"/>
        <v>6846.1706000000013</v>
      </c>
      <c r="I11" s="116">
        <f t="shared" si="1"/>
        <v>7289.6204000000016</v>
      </c>
      <c r="J11" s="116">
        <f t="shared" si="1"/>
        <v>7637.0241999999998</v>
      </c>
      <c r="K11" s="116">
        <f t="shared" si="1"/>
        <v>7873.6942000000017</v>
      </c>
      <c r="L11" s="116">
        <f t="shared" si="1"/>
        <v>8153.3740000000016</v>
      </c>
      <c r="M11" s="116">
        <f t="shared" si="1"/>
        <v>8511.02</v>
      </c>
      <c r="N11" s="116">
        <f t="shared" si="1"/>
        <v>8794.0601000000006</v>
      </c>
      <c r="O11" s="116">
        <f t="shared" si="1"/>
        <v>9312.8079000000034</v>
      </c>
      <c r="P11" s="116">
        <f t="shared" si="1"/>
        <v>9887.0347999999994</v>
      </c>
      <c r="Q11" s="116">
        <f t="shared" si="1"/>
        <v>10467.614999999998</v>
      </c>
      <c r="R11" s="116">
        <f t="shared" si="1"/>
        <v>11352.7418</v>
      </c>
      <c r="S11" s="116">
        <f t="shared" si="1"/>
        <v>12653.943499999999</v>
      </c>
      <c r="T11" s="116">
        <f t="shared" si="1"/>
        <v>13827.12617</v>
      </c>
      <c r="U11" s="116">
        <f t="shared" si="1"/>
        <v>14751.135059999999</v>
      </c>
      <c r="V11" s="116">
        <f t="shared" si="1"/>
        <v>16361.858739999998</v>
      </c>
      <c r="W11" s="116">
        <v>17458.662392999995</v>
      </c>
    </row>
    <row r="12" spans="1:23">
      <c r="R12" s="117"/>
      <c r="V12" s="41"/>
      <c r="W12" s="41"/>
    </row>
    <row r="13" spans="1:23" s="42" customFormat="1">
      <c r="A13" s="113" t="s">
        <v>130</v>
      </c>
      <c r="B13" s="113">
        <v>2003</v>
      </c>
      <c r="C13" s="113">
        <v>2004</v>
      </c>
      <c r="D13" s="113">
        <v>2005</v>
      </c>
      <c r="E13" s="113">
        <v>2006</v>
      </c>
      <c r="F13" s="113">
        <v>2007</v>
      </c>
      <c r="G13" s="113">
        <v>2008</v>
      </c>
      <c r="H13" s="113">
        <v>2009</v>
      </c>
      <c r="I13" s="113">
        <v>2010</v>
      </c>
      <c r="J13" s="113">
        <v>2011</v>
      </c>
      <c r="K13" s="113">
        <v>2012</v>
      </c>
      <c r="L13" s="113">
        <v>2013</v>
      </c>
      <c r="M13" s="113">
        <v>2014</v>
      </c>
      <c r="N13" s="113">
        <v>2015</v>
      </c>
      <c r="O13" s="113">
        <v>2016</v>
      </c>
      <c r="P13" s="77">
        <v>2017</v>
      </c>
      <c r="Q13" s="77">
        <v>2018</v>
      </c>
      <c r="R13" s="77">
        <v>2019</v>
      </c>
      <c r="S13" s="77">
        <v>2020</v>
      </c>
      <c r="T13" s="77">
        <v>2021</v>
      </c>
      <c r="U13" s="77">
        <v>2022</v>
      </c>
      <c r="V13" s="77">
        <v>2023</v>
      </c>
      <c r="W13" s="77">
        <v>2024</v>
      </c>
    </row>
    <row r="14" spans="1:23">
      <c r="A14" s="114" t="s">
        <v>153</v>
      </c>
      <c r="B14" s="105">
        <v>2164.5043000000023</v>
      </c>
      <c r="C14" s="105">
        <v>2181.8807000000011</v>
      </c>
      <c r="D14" s="105">
        <v>2118.2228999999979</v>
      </c>
      <c r="E14" s="105">
        <v>2188.3167999999987</v>
      </c>
      <c r="F14" s="105">
        <v>2228.5952999999986</v>
      </c>
      <c r="G14" s="105">
        <v>2321.2512999999967</v>
      </c>
      <c r="H14" s="105">
        <v>2421.1257000000001</v>
      </c>
      <c r="I14" s="105">
        <v>2503.7780000000062</v>
      </c>
      <c r="J14" s="105">
        <v>2480.9882000000016</v>
      </c>
      <c r="K14" s="105">
        <v>2482.2660000000046</v>
      </c>
      <c r="L14" s="105">
        <v>2542.3053000000018</v>
      </c>
      <c r="M14" s="105">
        <v>2528.7616999999996</v>
      </c>
      <c r="N14" s="105">
        <v>2608.2827000000016</v>
      </c>
      <c r="O14" s="54">
        <v>2642.4083999999998</v>
      </c>
      <c r="P14" s="41">
        <v>2705.6907099999999</v>
      </c>
      <c r="Q14" s="41">
        <v>2821.1325000000002</v>
      </c>
      <c r="R14" s="41">
        <v>2922</v>
      </c>
      <c r="S14" s="38">
        <v>3008</v>
      </c>
      <c r="T14" s="25">
        <v>3060.3470000000002</v>
      </c>
      <c r="U14" s="25">
        <v>3108.3792800000015</v>
      </c>
      <c r="V14" s="41">
        <v>3194.6310399999988</v>
      </c>
      <c r="W14" s="41">
        <v>3217.0170460000004</v>
      </c>
    </row>
    <row r="15" spans="1:23">
      <c r="A15" s="38" t="s">
        <v>155</v>
      </c>
      <c r="B15" s="41">
        <v>1993.3397000000011</v>
      </c>
      <c r="C15" s="41">
        <v>2009.3462000000004</v>
      </c>
      <c r="D15" s="41">
        <v>1908.5339999999985</v>
      </c>
      <c r="E15" s="41">
        <v>1925.1508000000013</v>
      </c>
      <c r="F15" s="41">
        <v>1984.5116999999991</v>
      </c>
      <c r="G15" s="41">
        <v>2014.9704999999992</v>
      </c>
      <c r="H15" s="41">
        <v>2033.3835999999994</v>
      </c>
      <c r="I15" s="41">
        <v>2075.6799000000005</v>
      </c>
      <c r="J15" s="41">
        <v>2052.7842999999993</v>
      </c>
      <c r="K15" s="41">
        <v>2046.0914</v>
      </c>
      <c r="L15" s="41">
        <v>2082.6115000000009</v>
      </c>
      <c r="M15" s="41">
        <v>2097.0183000000006</v>
      </c>
      <c r="N15" s="41">
        <v>2139.7068000000004</v>
      </c>
      <c r="O15" s="41">
        <v>2249.7570999999989</v>
      </c>
      <c r="P15" s="41">
        <v>2317.0445999999993</v>
      </c>
      <c r="Q15" s="41">
        <v>2379.4878000000003</v>
      </c>
      <c r="R15" s="41">
        <v>2463</v>
      </c>
      <c r="S15" s="38">
        <v>2549</v>
      </c>
      <c r="T15" s="25">
        <v>2750.1190515789476</v>
      </c>
      <c r="U15" s="25">
        <v>2919.8185999999996</v>
      </c>
      <c r="V15" s="41">
        <v>3153.8923799999998</v>
      </c>
      <c r="W15" s="41">
        <v>3403.8627239999996</v>
      </c>
    </row>
    <row r="16" spans="1:23">
      <c r="A16" s="38" t="s">
        <v>157</v>
      </c>
      <c r="B16" s="41">
        <v>4354.145400000004</v>
      </c>
      <c r="C16" s="41">
        <v>4153.160399999997</v>
      </c>
      <c r="D16" s="41">
        <v>3907.9705999999983</v>
      </c>
      <c r="E16" s="41">
        <v>3968.775199999995</v>
      </c>
      <c r="F16" s="41">
        <v>4050.5585000000046</v>
      </c>
      <c r="G16" s="41">
        <v>4183.5091000000039</v>
      </c>
      <c r="H16" s="41">
        <v>4292.0803000000042</v>
      </c>
      <c r="I16" s="41">
        <v>4375.8021000000108</v>
      </c>
      <c r="J16" s="41">
        <v>4404.1399000000092</v>
      </c>
      <c r="K16" s="41">
        <v>4386.3365000000022</v>
      </c>
      <c r="L16" s="41">
        <v>4454.7285000000029</v>
      </c>
      <c r="M16" s="41">
        <v>4539.4560000000065</v>
      </c>
      <c r="N16" s="41">
        <v>4653.2315000000062</v>
      </c>
      <c r="O16" s="41">
        <v>4851.8886000000084</v>
      </c>
      <c r="P16" s="41">
        <v>5041.6558199999981</v>
      </c>
      <c r="Q16" s="41">
        <v>5174.3377099999998</v>
      </c>
      <c r="R16" s="41">
        <v>5377</v>
      </c>
      <c r="S16" s="38">
        <v>5767</v>
      </c>
      <c r="T16" s="25">
        <v>6131.4992000000002</v>
      </c>
      <c r="U16" s="25">
        <v>6581.2364800000005</v>
      </c>
      <c r="V16" s="41">
        <v>7154.9725400000007</v>
      </c>
      <c r="W16" s="41">
        <v>7224.0514950000015</v>
      </c>
    </row>
    <row r="17" spans="1:23">
      <c r="A17" s="38" t="s">
        <v>159</v>
      </c>
      <c r="B17" s="41">
        <v>5369.8988000000127</v>
      </c>
      <c r="C17" s="41">
        <v>5149.7183000000159</v>
      </c>
      <c r="D17" s="38">
        <v>1859</v>
      </c>
      <c r="E17" s="38">
        <v>1916</v>
      </c>
      <c r="F17" s="41">
        <v>1979</v>
      </c>
      <c r="G17" s="41">
        <v>2041</v>
      </c>
      <c r="H17" s="41">
        <v>2106</v>
      </c>
      <c r="I17" s="41">
        <v>2005</v>
      </c>
      <c r="J17" s="41">
        <v>2039</v>
      </c>
      <c r="K17" s="41">
        <v>2121</v>
      </c>
      <c r="L17" s="41">
        <v>2269</v>
      </c>
      <c r="M17" s="41">
        <v>2381</v>
      </c>
      <c r="N17" s="41">
        <v>2547</v>
      </c>
      <c r="O17" s="41">
        <v>2660</v>
      </c>
      <c r="P17" s="41">
        <v>2765</v>
      </c>
      <c r="Q17" s="41">
        <v>2849</v>
      </c>
      <c r="R17" s="41">
        <v>3079</v>
      </c>
      <c r="S17" s="38">
        <v>3496</v>
      </c>
      <c r="T17" s="25">
        <v>3854.6308568421055</v>
      </c>
      <c r="U17" s="25">
        <v>4098.3336500000005</v>
      </c>
      <c r="V17" s="41">
        <v>4095.8225300000004</v>
      </c>
      <c r="W17" s="41">
        <v>3941.3349209999992</v>
      </c>
    </row>
    <row r="18" spans="1:23">
      <c r="A18" s="38" t="s">
        <v>161</v>
      </c>
      <c r="B18" s="41"/>
      <c r="C18" s="41"/>
      <c r="D18" s="38">
        <v>2771</v>
      </c>
      <c r="E18" s="38">
        <v>2962</v>
      </c>
      <c r="F18" s="41">
        <v>3140</v>
      </c>
      <c r="G18" s="41">
        <v>3230</v>
      </c>
      <c r="H18" s="41">
        <v>3489</v>
      </c>
      <c r="I18" s="41">
        <v>3558</v>
      </c>
      <c r="J18" s="41">
        <v>3541</v>
      </c>
      <c r="K18" s="41">
        <v>3679</v>
      </c>
      <c r="L18" s="41">
        <v>3614</v>
      </c>
      <c r="M18" s="41">
        <v>3747</v>
      </c>
      <c r="N18" s="41">
        <v>3755</v>
      </c>
      <c r="O18" s="41">
        <v>3793</v>
      </c>
      <c r="P18" s="41">
        <v>3870</v>
      </c>
      <c r="Q18" s="41">
        <v>3894</v>
      </c>
      <c r="R18" s="41">
        <v>4111</v>
      </c>
      <c r="S18" s="38">
        <v>4346</v>
      </c>
      <c r="T18" s="25">
        <v>4220.3261599999996</v>
      </c>
      <c r="U18" s="25">
        <v>4144.4010399999988</v>
      </c>
      <c r="V18" s="41">
        <v>4426.0976199999986</v>
      </c>
      <c r="W18" s="41">
        <v>4642.8641599999992</v>
      </c>
    </row>
    <row r="19" spans="1:23">
      <c r="A19" s="38" t="s">
        <v>162</v>
      </c>
      <c r="B19" s="41"/>
      <c r="C19" s="41"/>
      <c r="D19" s="38">
        <v>532</v>
      </c>
      <c r="E19" s="38">
        <v>460</v>
      </c>
      <c r="F19" s="41">
        <v>431</v>
      </c>
      <c r="G19" s="41">
        <v>360</v>
      </c>
      <c r="H19" s="41">
        <v>360</v>
      </c>
      <c r="I19" s="41">
        <v>413</v>
      </c>
      <c r="J19" s="41">
        <v>302</v>
      </c>
      <c r="K19" s="41">
        <v>325</v>
      </c>
      <c r="L19" s="41">
        <v>360</v>
      </c>
      <c r="M19" s="41">
        <v>387</v>
      </c>
      <c r="N19" s="41">
        <v>368</v>
      </c>
      <c r="O19" s="41">
        <v>405</v>
      </c>
      <c r="P19" s="41">
        <v>421</v>
      </c>
      <c r="Q19" s="41">
        <v>382</v>
      </c>
      <c r="R19" s="41">
        <v>366</v>
      </c>
      <c r="S19" s="38">
        <v>347</v>
      </c>
      <c r="T19" s="25">
        <v>349.64452</v>
      </c>
      <c r="U19" s="25">
        <v>327.80352000000005</v>
      </c>
      <c r="V19" s="41">
        <v>318.04599999999999</v>
      </c>
      <c r="W19" s="41">
        <v>325.03500000000003</v>
      </c>
    </row>
    <row r="20" spans="1:23">
      <c r="A20" s="115" t="s">
        <v>176</v>
      </c>
      <c r="B20" s="41">
        <v>5825.1615000000029</v>
      </c>
      <c r="C20" s="41">
        <v>6244.9834000000046</v>
      </c>
      <c r="D20" s="41">
        <v>6513.8696000000082</v>
      </c>
      <c r="E20" s="41">
        <v>6681.4071000000104</v>
      </c>
      <c r="F20" s="41">
        <v>6825.9348000000136</v>
      </c>
      <c r="G20" s="41">
        <v>7170.1583000000119</v>
      </c>
      <c r="H20" s="41">
        <v>7488.0568000000139</v>
      </c>
      <c r="I20" s="41">
        <v>7696.8754000000135</v>
      </c>
      <c r="J20" s="41">
        <v>8109.6347000000233</v>
      </c>
      <c r="K20" s="41">
        <v>8139.5179000000226</v>
      </c>
      <c r="L20" s="41">
        <v>8146.536600000024</v>
      </c>
      <c r="M20" s="41">
        <v>8160.3162000000157</v>
      </c>
      <c r="N20" s="73">
        <v>8141.9455000000189</v>
      </c>
      <c r="O20" s="41">
        <v>8246.226100000009</v>
      </c>
      <c r="P20" s="41">
        <v>8361.0774000000019</v>
      </c>
      <c r="Q20" s="41">
        <v>8491.886489999999</v>
      </c>
      <c r="R20" s="41">
        <v>8762</v>
      </c>
      <c r="S20" s="38">
        <v>9431</v>
      </c>
      <c r="T20" s="25">
        <v>10128.07452</v>
      </c>
      <c r="U20" s="25">
        <v>10596.248600000003</v>
      </c>
      <c r="V20" s="41">
        <v>11603.438460000001</v>
      </c>
      <c r="W20" s="41">
        <v>12444.727915000001</v>
      </c>
    </row>
    <row r="21" spans="1:23" s="42" customFormat="1">
      <c r="A21" s="113" t="s">
        <v>130</v>
      </c>
      <c r="B21" s="116">
        <f t="shared" ref="B21:E21" si="2">SUM(B14:B20)</f>
        <v>19707.049700000021</v>
      </c>
      <c r="C21" s="116">
        <f t="shared" si="2"/>
        <v>19739.089000000018</v>
      </c>
      <c r="D21" s="116">
        <f t="shared" si="2"/>
        <v>19610.597100000003</v>
      </c>
      <c r="E21" s="116">
        <f t="shared" si="2"/>
        <v>20101.649900000004</v>
      </c>
      <c r="F21" s="116">
        <f>SUM(F14:F20)</f>
        <v>20639.600300000016</v>
      </c>
      <c r="G21" s="116">
        <f t="shared" ref="G21:W21" si="3">SUM(G14:G20)</f>
        <v>21320.889200000012</v>
      </c>
      <c r="H21" s="116">
        <f t="shared" si="3"/>
        <v>22189.646400000016</v>
      </c>
      <c r="I21" s="116">
        <f t="shared" si="3"/>
        <v>22628.135400000028</v>
      </c>
      <c r="J21" s="116">
        <f t="shared" si="3"/>
        <v>22929.547100000033</v>
      </c>
      <c r="K21" s="116">
        <f t="shared" si="3"/>
        <v>23179.211800000026</v>
      </c>
      <c r="L21" s="116">
        <f t="shared" si="3"/>
        <v>23469.181900000029</v>
      </c>
      <c r="M21" s="116">
        <f t="shared" si="3"/>
        <v>23840.552200000024</v>
      </c>
      <c r="N21" s="116">
        <f t="shared" si="3"/>
        <v>24213.166500000028</v>
      </c>
      <c r="O21" s="116">
        <f t="shared" si="3"/>
        <v>24848.280200000016</v>
      </c>
      <c r="P21" s="116">
        <f t="shared" si="3"/>
        <v>25481.468529999998</v>
      </c>
      <c r="Q21" s="116">
        <f t="shared" si="3"/>
        <v>25991.844499999999</v>
      </c>
      <c r="R21" s="116">
        <f t="shared" si="3"/>
        <v>27080</v>
      </c>
      <c r="S21" s="116">
        <f t="shared" si="3"/>
        <v>28944</v>
      </c>
      <c r="T21" s="116">
        <f t="shared" si="3"/>
        <v>30494.641308421058</v>
      </c>
      <c r="U21" s="116">
        <f t="shared" si="3"/>
        <v>31776.221170000008</v>
      </c>
      <c r="V21" s="116">
        <f t="shared" si="3"/>
        <v>33946.900569999998</v>
      </c>
      <c r="W21" s="116">
        <f t="shared" si="3"/>
        <v>35198.893260999997</v>
      </c>
    </row>
    <row r="22" spans="1:23">
      <c r="R22" s="117"/>
    </row>
    <row r="23" spans="1:23" s="42" customFormat="1">
      <c r="A23" s="118" t="s">
        <v>281</v>
      </c>
      <c r="B23" s="118">
        <v>2003</v>
      </c>
      <c r="C23" s="118">
        <v>2004</v>
      </c>
      <c r="D23" s="118">
        <v>2005</v>
      </c>
      <c r="E23" s="118">
        <v>2006</v>
      </c>
      <c r="F23" s="118">
        <v>2007</v>
      </c>
      <c r="G23" s="118">
        <v>2008</v>
      </c>
      <c r="H23" s="118">
        <v>2009</v>
      </c>
      <c r="I23" s="118">
        <v>2010</v>
      </c>
      <c r="J23" s="118">
        <v>2011</v>
      </c>
      <c r="K23" s="118">
        <v>2012</v>
      </c>
      <c r="L23" s="118">
        <v>2013</v>
      </c>
      <c r="M23" s="118">
        <v>2014</v>
      </c>
      <c r="N23" s="118">
        <v>2015</v>
      </c>
      <c r="O23" s="113">
        <v>2016</v>
      </c>
      <c r="P23" s="77">
        <v>2017</v>
      </c>
      <c r="Q23" s="77">
        <v>2018</v>
      </c>
      <c r="R23" s="77">
        <v>2019</v>
      </c>
      <c r="S23" s="77">
        <v>2020</v>
      </c>
      <c r="T23" s="77">
        <v>2021</v>
      </c>
      <c r="U23" s="77">
        <v>2022</v>
      </c>
      <c r="V23" s="77">
        <v>2023</v>
      </c>
      <c r="W23" s="77">
        <v>2024</v>
      </c>
    </row>
    <row r="24" spans="1:23">
      <c r="A24" s="119" t="s">
        <v>153</v>
      </c>
      <c r="B24" s="48">
        <f t="shared" ref="B24:W24" si="4">+B4/B14*100</f>
        <v>11.403229829573432</v>
      </c>
      <c r="C24" s="48">
        <f t="shared" si="4"/>
        <v>11.671233903851835</v>
      </c>
      <c r="D24" s="48">
        <f t="shared" si="4"/>
        <v>12.248035841742629</v>
      </c>
      <c r="E24" s="48">
        <f t="shared" si="4"/>
        <v>12.2921416131339</v>
      </c>
      <c r="F24" s="48">
        <f t="shared" si="4"/>
        <v>13.079018877945231</v>
      </c>
      <c r="G24" s="48">
        <f t="shared" si="4"/>
        <v>13.478415714834508</v>
      </c>
      <c r="H24" s="48">
        <f t="shared" si="4"/>
        <v>14.241639746337823</v>
      </c>
      <c r="I24" s="48">
        <f t="shared" si="4"/>
        <v>14.481635352655022</v>
      </c>
      <c r="J24" s="48">
        <f t="shared" si="4"/>
        <v>14.915673520736597</v>
      </c>
      <c r="K24" s="48">
        <f t="shared" si="4"/>
        <v>15.053036217713936</v>
      </c>
      <c r="L24" s="48">
        <f t="shared" si="4"/>
        <v>15.59239954383132</v>
      </c>
      <c r="M24" s="48">
        <f t="shared" si="4"/>
        <v>16.423663012612053</v>
      </c>
      <c r="N24" s="48">
        <f t="shared" si="4"/>
        <v>17.055486355064168</v>
      </c>
      <c r="O24" s="48">
        <f t="shared" si="4"/>
        <v>17.463973396390951</v>
      </c>
      <c r="P24" s="48">
        <f t="shared" si="4"/>
        <v>18.357955629008313</v>
      </c>
      <c r="Q24" s="48">
        <f t="shared" si="4"/>
        <v>19.210781485804009</v>
      </c>
      <c r="R24" s="48">
        <f t="shared" si="4"/>
        <v>20.333008213552354</v>
      </c>
      <c r="S24" s="48">
        <f t="shared" si="4"/>
        <v>21.468706781914904</v>
      </c>
      <c r="T24" s="48">
        <f t="shared" si="4"/>
        <v>22.479552808880818</v>
      </c>
      <c r="U24" s="48">
        <f t="shared" si="4"/>
        <v>22.947193239558569</v>
      </c>
      <c r="V24" s="48">
        <f t="shared" si="4"/>
        <v>23.620508927378371</v>
      </c>
      <c r="W24" s="48">
        <f t="shared" si="4"/>
        <v>24.112511339176791</v>
      </c>
    </row>
    <row r="25" spans="1:23">
      <c r="A25" s="38" t="s">
        <v>155</v>
      </c>
      <c r="B25" s="48">
        <f t="shared" ref="B25:W25" si="5">+B5/B15*100</f>
        <v>7.9232004459651266</v>
      </c>
      <c r="C25" s="48">
        <f t="shared" si="5"/>
        <v>8.1216517093968168</v>
      </c>
      <c r="D25" s="48">
        <f t="shared" si="5"/>
        <v>9.0412693721987729</v>
      </c>
      <c r="E25" s="48">
        <f t="shared" si="5"/>
        <v>9.588448863330596</v>
      </c>
      <c r="F25" s="48">
        <f t="shared" si="5"/>
        <v>10.640975308938724</v>
      </c>
      <c r="G25" s="48">
        <f t="shared" si="5"/>
        <v>11.458366263922979</v>
      </c>
      <c r="H25" s="48">
        <f t="shared" si="5"/>
        <v>13.124198503420612</v>
      </c>
      <c r="I25" s="48">
        <f t="shared" si="5"/>
        <v>14.122018525110732</v>
      </c>
      <c r="J25" s="48">
        <f t="shared" si="5"/>
        <v>15.780644853918654</v>
      </c>
      <c r="K25" s="48">
        <f t="shared" si="5"/>
        <v>16.424999391522785</v>
      </c>
      <c r="L25" s="48">
        <f t="shared" si="5"/>
        <v>18.364116399049934</v>
      </c>
      <c r="M25" s="48">
        <f t="shared" si="5"/>
        <v>20.024474750649521</v>
      </c>
      <c r="N25" s="48">
        <f t="shared" si="5"/>
        <v>22.575424819886528</v>
      </c>
      <c r="O25" s="48">
        <f t="shared" si="5"/>
        <v>23.296901696632062</v>
      </c>
      <c r="P25" s="48">
        <f t="shared" si="5"/>
        <v>24.57765379224897</v>
      </c>
      <c r="Q25" s="48">
        <f t="shared" si="5"/>
        <v>26.281740129115178</v>
      </c>
      <c r="R25" s="48">
        <f t="shared" si="5"/>
        <v>29.26423061307349</v>
      </c>
      <c r="S25" s="48">
        <f t="shared" si="5"/>
        <v>31.015005884660663</v>
      </c>
      <c r="T25" s="48">
        <f t="shared" si="5"/>
        <v>32.739691377471729</v>
      </c>
      <c r="U25" s="48">
        <f t="shared" si="5"/>
        <v>34.263718985830153</v>
      </c>
      <c r="V25" s="48">
        <f t="shared" si="5"/>
        <v>36.003162225846133</v>
      </c>
      <c r="W25" s="48">
        <f t="shared" si="5"/>
        <v>37.889156660361259</v>
      </c>
    </row>
    <row r="26" spans="1:23">
      <c r="A26" s="38" t="s">
        <v>157</v>
      </c>
      <c r="B26" s="48">
        <f t="shared" ref="B26:W26" si="6">+B6/B16*100</f>
        <v>10.540408227984296</v>
      </c>
      <c r="C26" s="48">
        <f t="shared" si="6"/>
        <v>11.703557127242194</v>
      </c>
      <c r="D26" s="48">
        <f t="shared" si="6"/>
        <v>13.958083512706072</v>
      </c>
      <c r="E26" s="48">
        <f t="shared" si="6"/>
        <v>15.741088081784053</v>
      </c>
      <c r="F26" s="48">
        <f t="shared" si="6"/>
        <v>18.641145412416556</v>
      </c>
      <c r="G26" s="48">
        <f t="shared" si="6"/>
        <v>21.133531178407104</v>
      </c>
      <c r="H26" s="48">
        <f t="shared" si="6"/>
        <v>23.613968732132022</v>
      </c>
      <c r="I26" s="48">
        <f t="shared" si="6"/>
        <v>25.433152015718356</v>
      </c>
      <c r="J26" s="48">
        <f t="shared" si="6"/>
        <v>26.606277879592248</v>
      </c>
      <c r="K26" s="48">
        <f t="shared" si="6"/>
        <v>27.446738297437918</v>
      </c>
      <c r="L26" s="48">
        <f t="shared" si="6"/>
        <v>29.036970491018661</v>
      </c>
      <c r="M26" s="48">
        <f t="shared" si="6"/>
        <v>30.394719102905654</v>
      </c>
      <c r="N26" s="48">
        <f t="shared" si="6"/>
        <v>32.022236589776305</v>
      </c>
      <c r="O26" s="48">
        <f t="shared" si="6"/>
        <v>34.046367016752924</v>
      </c>
      <c r="P26" s="48">
        <f t="shared" si="6"/>
        <v>36.85573086185007</v>
      </c>
      <c r="Q26" s="48">
        <f t="shared" si="6"/>
        <v>38.820720884103245</v>
      </c>
      <c r="R26" s="48">
        <f t="shared" si="6"/>
        <v>40.548720476101927</v>
      </c>
      <c r="S26" s="48">
        <f t="shared" si="6"/>
        <v>43.405359805791576</v>
      </c>
      <c r="T26" s="48">
        <f t="shared" si="6"/>
        <v>46.357447131363891</v>
      </c>
      <c r="U26" s="48">
        <f t="shared" si="6"/>
        <v>48.56853221600084</v>
      </c>
      <c r="V26" s="48">
        <f t="shared" si="6"/>
        <v>50.940490262175054</v>
      </c>
      <c r="W26" s="48">
        <f t="shared" si="6"/>
        <v>51.633319925552378</v>
      </c>
    </row>
    <row r="27" spans="1:23">
      <c r="A27" s="38" t="s">
        <v>159</v>
      </c>
      <c r="B27" s="48">
        <f t="shared" ref="B27:Q27" si="7">+B7/B17*100</f>
        <v>23.403999717834459</v>
      </c>
      <c r="C27" s="48">
        <f t="shared" si="7"/>
        <v>24.588785759407365</v>
      </c>
      <c r="D27" s="48">
        <f t="shared" si="7"/>
        <v>10.758472296933835</v>
      </c>
      <c r="E27" s="48">
        <f t="shared" si="7"/>
        <v>10.542797494780794</v>
      </c>
      <c r="F27" s="48">
        <f t="shared" si="7"/>
        <v>10.965133906013138</v>
      </c>
      <c r="G27" s="48">
        <f t="shared" si="7"/>
        <v>11.121999020088193</v>
      </c>
      <c r="H27" s="48">
        <f t="shared" si="7"/>
        <v>11.77587844254511</v>
      </c>
      <c r="I27" s="48">
        <f t="shared" si="7"/>
        <v>11.12219451371571</v>
      </c>
      <c r="J27" s="48">
        <f t="shared" si="7"/>
        <v>11.721432074546346</v>
      </c>
      <c r="K27" s="48">
        <f t="shared" si="7"/>
        <v>11.928335690711929</v>
      </c>
      <c r="L27" s="48">
        <f t="shared" si="7"/>
        <v>13.001322168356106</v>
      </c>
      <c r="M27" s="48">
        <f t="shared" si="7"/>
        <v>13.145737085258293</v>
      </c>
      <c r="N27" s="48">
        <f t="shared" si="7"/>
        <v>13.898704358068315</v>
      </c>
      <c r="O27" s="48">
        <f t="shared" si="7"/>
        <v>15.07518796992481</v>
      </c>
      <c r="P27" s="48">
        <f t="shared" si="7"/>
        <v>16.817359855334537</v>
      </c>
      <c r="Q27" s="48">
        <f t="shared" si="7"/>
        <v>18.216918216918216</v>
      </c>
      <c r="R27" s="48">
        <f t="shared" ref="R27:W29" si="8">+R7/R17*100</f>
        <v>19.909061383566094</v>
      </c>
      <c r="S27" s="48">
        <f t="shared" si="8"/>
        <v>21.939359267734552</v>
      </c>
      <c r="T27" s="48">
        <f t="shared" si="8"/>
        <v>25.200404294895367</v>
      </c>
      <c r="U27" s="48">
        <f t="shared" si="8"/>
        <v>27.60378208836168</v>
      </c>
      <c r="V27" s="48">
        <f t="shared" si="8"/>
        <v>28.680989261514718</v>
      </c>
      <c r="W27" s="48">
        <f t="shared" si="8"/>
        <v>27.986359573830288</v>
      </c>
    </row>
    <row r="28" spans="1:23">
      <c r="A28" s="38" t="s">
        <v>161</v>
      </c>
      <c r="B28" s="48"/>
      <c r="C28" s="48"/>
      <c r="D28" s="48">
        <f t="shared" ref="D28:E29" si="9">+D8/D18*100</f>
        <v>32.623601587874411</v>
      </c>
      <c r="E28" s="48">
        <f t="shared" si="9"/>
        <v>37.272113436866981</v>
      </c>
      <c r="F28" s="48">
        <f>F8/F18*100</f>
        <v>40.445859872611464</v>
      </c>
      <c r="G28" s="48">
        <f t="shared" ref="G28:N29" si="10">+G8/G18*100</f>
        <v>43.21981424148607</v>
      </c>
      <c r="H28" s="48">
        <f t="shared" si="10"/>
        <v>45.227858985382632</v>
      </c>
      <c r="I28" s="48">
        <f t="shared" si="10"/>
        <v>46.430578976953349</v>
      </c>
      <c r="J28" s="48">
        <f t="shared" si="10"/>
        <v>47.105337475289467</v>
      </c>
      <c r="K28" s="48">
        <f t="shared" si="10"/>
        <v>47.458548518619196</v>
      </c>
      <c r="L28" s="48">
        <f t="shared" si="10"/>
        <v>48.09075816270061</v>
      </c>
      <c r="M28" s="48">
        <f t="shared" si="10"/>
        <v>50.440352281825461</v>
      </c>
      <c r="N28" s="48">
        <f t="shared" si="10"/>
        <v>52.223701731025294</v>
      </c>
      <c r="O28" s="48">
        <f>+O8/O18*100</f>
        <v>53.756920643290272</v>
      </c>
      <c r="P28" s="48">
        <f t="shared" ref="P28:Q29" si="11">+P8/P18*100</f>
        <v>55.219638242894057</v>
      </c>
      <c r="Q28" s="48">
        <f t="shared" si="11"/>
        <v>57.8839239856189</v>
      </c>
      <c r="R28" s="48">
        <f t="shared" si="8"/>
        <v>60.204329846752614</v>
      </c>
      <c r="S28" s="48">
        <f t="shared" si="8"/>
        <v>62.931431201104459</v>
      </c>
      <c r="T28" s="48">
        <f t="shared" si="8"/>
        <v>63.515898022441</v>
      </c>
      <c r="U28" s="48">
        <f t="shared" si="8"/>
        <v>63.92572616476324</v>
      </c>
      <c r="V28" s="48">
        <f t="shared" si="8"/>
        <v>66.012389487243169</v>
      </c>
      <c r="W28" s="48">
        <f t="shared" si="8"/>
        <v>66.734260861941735</v>
      </c>
    </row>
    <row r="29" spans="1:23">
      <c r="A29" s="38" t="s">
        <v>162</v>
      </c>
      <c r="B29" s="48"/>
      <c r="C29" s="48"/>
      <c r="D29" s="48">
        <f t="shared" si="9"/>
        <v>46.05263157894737</v>
      </c>
      <c r="E29" s="48">
        <f t="shared" si="9"/>
        <v>44.347826086956523</v>
      </c>
      <c r="F29" s="48">
        <f t="shared" ref="F29" si="12">+F9/F19*100</f>
        <v>44.083526682134568</v>
      </c>
      <c r="G29" s="48">
        <f t="shared" si="10"/>
        <v>51.94444444444445</v>
      </c>
      <c r="H29" s="48">
        <f t="shared" si="10"/>
        <v>57.222222222222221</v>
      </c>
      <c r="I29" s="48">
        <f t="shared" si="10"/>
        <v>58.353510895883772</v>
      </c>
      <c r="J29" s="48">
        <f t="shared" si="10"/>
        <v>67.549668874172184</v>
      </c>
      <c r="K29" s="48">
        <f t="shared" si="10"/>
        <v>70.15384615384616</v>
      </c>
      <c r="L29" s="48">
        <f t="shared" si="10"/>
        <v>74.444444444444443</v>
      </c>
      <c r="M29" s="48">
        <f t="shared" si="10"/>
        <v>72.093023255813947</v>
      </c>
      <c r="N29" s="48">
        <f t="shared" si="10"/>
        <v>69.83695652173914</v>
      </c>
      <c r="O29" s="48">
        <f>+O9/O19*100</f>
        <v>66.666666666666657</v>
      </c>
      <c r="P29" s="48">
        <f t="shared" si="11"/>
        <v>67.220902612826606</v>
      </c>
      <c r="Q29" s="48">
        <f t="shared" si="11"/>
        <v>69.109947643979055</v>
      </c>
      <c r="R29" s="48">
        <f t="shared" si="8"/>
        <v>70.765027322404379</v>
      </c>
      <c r="S29" s="48">
        <f t="shared" si="8"/>
        <v>73.487031700288185</v>
      </c>
      <c r="T29" s="48">
        <f t="shared" si="8"/>
        <v>75.627096915461451</v>
      </c>
      <c r="U29" s="48">
        <f t="shared" si="8"/>
        <v>71.441575734147079</v>
      </c>
      <c r="V29" s="48">
        <f t="shared" si="8"/>
        <v>69.781729686900633</v>
      </c>
      <c r="W29" s="48">
        <f t="shared" si="8"/>
        <v>71.623055978586919</v>
      </c>
    </row>
    <row r="30" spans="1:23">
      <c r="A30" s="38" t="s">
        <v>176</v>
      </c>
      <c r="B30" s="48">
        <f t="shared" ref="B30:Q30" si="13">+B10/B20*100</f>
        <v>30.686114024478091</v>
      </c>
      <c r="C30" s="48">
        <f t="shared" si="13"/>
        <v>31.779825067269151</v>
      </c>
      <c r="D30" s="48">
        <f t="shared" si="13"/>
        <v>32.402271301224651</v>
      </c>
      <c r="E30" s="48">
        <f t="shared" si="13"/>
        <v>35.449067307992628</v>
      </c>
      <c r="F30" s="48">
        <f t="shared" si="13"/>
        <v>37.15832152396181</v>
      </c>
      <c r="G30" s="48">
        <f t="shared" si="13"/>
        <v>39.891066282316238</v>
      </c>
      <c r="H30" s="48">
        <f t="shared" si="13"/>
        <v>42.587374604316523</v>
      </c>
      <c r="I30" s="48">
        <f t="shared" si="13"/>
        <v>44.238732252311067</v>
      </c>
      <c r="J30" s="48">
        <f t="shared" si="13"/>
        <v>45.13455828041171</v>
      </c>
      <c r="K30" s="48">
        <f t="shared" si="13"/>
        <v>45.863416554437372</v>
      </c>
      <c r="L30" s="48">
        <f t="shared" si="13"/>
        <v>46.400039496538831</v>
      </c>
      <c r="M30" s="48">
        <f t="shared" si="13"/>
        <v>46.738788136665526</v>
      </c>
      <c r="N30" s="48">
        <f t="shared" si="13"/>
        <v>46.722102229743413</v>
      </c>
      <c r="O30" s="48">
        <f t="shared" si="13"/>
        <v>48.08651681282425</v>
      </c>
      <c r="P30" s="48">
        <f t="shared" si="13"/>
        <v>48.770162084613631</v>
      </c>
      <c r="Q30" s="48">
        <f t="shared" si="13"/>
        <v>50.101557586881974</v>
      </c>
      <c r="R30" s="48">
        <f t="shared" ref="R30:W30" si="14">+R10/R20*100</f>
        <v>51.478299475005699</v>
      </c>
      <c r="S30" s="48">
        <f t="shared" si="14"/>
        <v>52.565000530166458</v>
      </c>
      <c r="T30" s="48">
        <f t="shared" si="14"/>
        <v>54.107029220397173</v>
      </c>
      <c r="U30" s="48">
        <f t="shared" si="14"/>
        <v>54.9834146964049</v>
      </c>
      <c r="V30" s="48">
        <f t="shared" si="14"/>
        <v>56.09163484114346</v>
      </c>
      <c r="W30" s="48">
        <f t="shared" si="14"/>
        <v>58.089088804317178</v>
      </c>
    </row>
    <row r="31" spans="1:23" s="42" customFormat="1" ht="15.75" customHeight="1">
      <c r="A31" s="113" t="s">
        <v>130</v>
      </c>
      <c r="B31" s="120">
        <f t="shared" ref="B31:K31" si="15">+B11/B21*100</f>
        <v>19.830422409702422</v>
      </c>
      <c r="C31" s="120">
        <f t="shared" si="15"/>
        <v>21.048641099900781</v>
      </c>
      <c r="D31" s="120">
        <f t="shared" si="15"/>
        <v>22.626113204885531</v>
      </c>
      <c r="E31" s="120">
        <f t="shared" si="15"/>
        <v>24.65871221844333</v>
      </c>
      <c r="F31" s="120">
        <f>+F11/F21*100</f>
        <v>26.507892694026637</v>
      </c>
      <c r="G31" s="120">
        <f t="shared" si="15"/>
        <v>28.60165137953064</v>
      </c>
      <c r="H31" s="120">
        <f t="shared" si="15"/>
        <v>30.852995476304645</v>
      </c>
      <c r="I31" s="120">
        <f t="shared" si="15"/>
        <v>32.214852311693306</v>
      </c>
      <c r="J31" s="120">
        <f t="shared" si="15"/>
        <v>33.306476428398312</v>
      </c>
      <c r="K31" s="120">
        <f t="shared" si="15"/>
        <v>33.968774555138211</v>
      </c>
      <c r="L31" s="120">
        <f t="shared" ref="L31:M31" si="16">+L11/L21*100</f>
        <v>34.740767849261893</v>
      </c>
      <c r="M31" s="120">
        <f t="shared" si="16"/>
        <v>35.699760343638317</v>
      </c>
      <c r="N31" s="120">
        <f t="shared" ref="N31:W31" si="17">+N11/N21*100</f>
        <v>36.319331054862197</v>
      </c>
      <c r="O31" s="120">
        <f t="shared" si="17"/>
        <v>37.478681925037201</v>
      </c>
      <c r="P31" s="120">
        <f t="shared" si="17"/>
        <v>38.800883035291847</v>
      </c>
      <c r="Q31" s="120">
        <f t="shared" si="17"/>
        <v>40.272690150943305</v>
      </c>
      <c r="R31" s="120">
        <f t="shared" si="17"/>
        <v>41.922975627769574</v>
      </c>
      <c r="S31" s="120">
        <f t="shared" si="17"/>
        <v>43.718710268103919</v>
      </c>
      <c r="T31" s="120">
        <f t="shared" si="17"/>
        <v>45.342806397206765</v>
      </c>
      <c r="U31" s="120">
        <f t="shared" si="17"/>
        <v>46.421929722488755</v>
      </c>
      <c r="V31" s="120">
        <f t="shared" si="17"/>
        <v>48.198387673894196</v>
      </c>
      <c r="W31" s="120">
        <f t="shared" si="17"/>
        <v>49.60003220426254</v>
      </c>
    </row>
    <row r="32" spans="1:23">
      <c r="R32" s="97"/>
    </row>
    <row r="33" spans="1:2">
      <c r="A33" s="42" t="s">
        <v>273</v>
      </c>
      <c r="B33" s="38" t="s">
        <v>282</v>
      </c>
    </row>
    <row r="34" spans="1:2">
      <c r="A34" s="38" t="s">
        <v>274</v>
      </c>
      <c r="B34" s="46"/>
    </row>
    <row r="35" spans="1:2">
      <c r="B35" s="46"/>
    </row>
    <row r="36" spans="1:2">
      <c r="A36" s="38" t="s">
        <v>132</v>
      </c>
    </row>
  </sheetData>
  <pageMargins left="0.70866141732283472" right="0.70866141732283472" top="0.74803149606299213" bottom="0.74803149606299213" header="0.31496062992125984" footer="0.31496062992125984"/>
  <pageSetup paperSize="9" orientation="landscape" r:id="rId1"/>
  <headerFooter>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6"/>
  <sheetViews>
    <sheetView zoomScaleNormal="100" workbookViewId="0">
      <selection activeCell="A8" sqref="A8"/>
    </sheetView>
  </sheetViews>
  <sheetFormatPr defaultColWidth="9.1796875" defaultRowHeight="13"/>
  <cols>
    <col min="1" max="1" width="137.54296875" style="2" customWidth="1"/>
    <col min="2" max="16384" width="9.1796875" style="2"/>
  </cols>
  <sheetData>
    <row r="1" spans="1:2" ht="18.5">
      <c r="A1" s="8" t="s">
        <v>37</v>
      </c>
    </row>
    <row r="3" spans="1:2" s="10" customFormat="1" ht="30" customHeight="1">
      <c r="A3" s="9" t="s">
        <v>38</v>
      </c>
    </row>
    <row r="4" spans="1:2" s="10" customFormat="1" ht="14.5"/>
    <row r="5" spans="1:2" s="10" customFormat="1" ht="14.5">
      <c r="A5" s="10" t="s">
        <v>39</v>
      </c>
    </row>
    <row r="6" spans="1:2" s="10" customFormat="1" ht="14.5">
      <c r="A6" s="26" t="s">
        <v>40</v>
      </c>
    </row>
    <row r="7" spans="1:2" s="10" customFormat="1" ht="14.5">
      <c r="B7" s="11"/>
    </row>
    <row r="8" spans="1:2" s="10" customFormat="1" ht="14.5">
      <c r="A8" s="10" t="s">
        <v>41</v>
      </c>
    </row>
    <row r="9" spans="1:2" s="10" customFormat="1" ht="14.5"/>
    <row r="10" spans="1:2" s="10" customFormat="1" ht="15.5">
      <c r="A10" s="17" t="s">
        <v>42</v>
      </c>
    </row>
    <row r="11" spans="1:2" s="10" customFormat="1" ht="14.5">
      <c r="A11" s="13"/>
    </row>
    <row r="12" spans="1:2" s="10" customFormat="1" ht="14.5">
      <c r="A12" s="12" t="s">
        <v>43</v>
      </c>
    </row>
    <row r="13" spans="1:2" s="10" customFormat="1" ht="50.15" customHeight="1">
      <c r="A13" s="9" t="s">
        <v>44</v>
      </c>
    </row>
    <row r="14" spans="1:2" s="10" customFormat="1" ht="14.5">
      <c r="A14" s="14" t="s">
        <v>45</v>
      </c>
    </row>
    <row r="15" spans="1:2" s="10" customFormat="1" ht="14.5">
      <c r="A15" s="13"/>
    </row>
    <row r="16" spans="1:2" s="10" customFormat="1" ht="14.5">
      <c r="A16" s="12" t="s">
        <v>46</v>
      </c>
    </row>
    <row r="17" spans="1:1" s="10" customFormat="1" ht="29">
      <c r="A17" s="9" t="s">
        <v>47</v>
      </c>
    </row>
    <row r="18" spans="1:1" s="10" customFormat="1" ht="14.5">
      <c r="A18" s="13"/>
    </row>
    <row r="19" spans="1:1" s="10" customFormat="1" ht="14.5">
      <c r="A19" s="12" t="s">
        <v>48</v>
      </c>
    </row>
    <row r="20" spans="1:1" s="10" customFormat="1" ht="29">
      <c r="A20" s="9" t="s">
        <v>49</v>
      </c>
    </row>
    <row r="21" spans="1:1" s="10" customFormat="1" ht="14.5">
      <c r="A21" s="15"/>
    </row>
    <row r="22" spans="1:1" s="10" customFormat="1" ht="14.5">
      <c r="A22" s="12" t="s">
        <v>50</v>
      </c>
    </row>
    <row r="23" spans="1:1" s="10" customFormat="1" ht="15" customHeight="1">
      <c r="A23" s="9" t="s">
        <v>51</v>
      </c>
    </row>
    <row r="24" spans="1:1" s="10" customFormat="1" ht="14.5">
      <c r="A24" s="9"/>
    </row>
    <row r="25" spans="1:1" s="10" customFormat="1" ht="14.5">
      <c r="A25" s="12" t="s">
        <v>52</v>
      </c>
    </row>
    <row r="26" spans="1:1" s="10" customFormat="1" ht="29">
      <c r="A26" s="9" t="s">
        <v>53</v>
      </c>
    </row>
    <row r="27" spans="1:1" s="10" customFormat="1" ht="14.5"/>
    <row r="28" spans="1:1" s="10" customFormat="1" ht="15.5">
      <c r="A28" s="17" t="s">
        <v>54</v>
      </c>
    </row>
    <row r="29" spans="1:1" s="10" customFormat="1" ht="14.5">
      <c r="A29" s="14" t="s">
        <v>55</v>
      </c>
    </row>
    <row r="30" spans="1:1" s="10" customFormat="1" ht="14.5">
      <c r="A30" s="14" t="s">
        <v>56</v>
      </c>
    </row>
    <row r="31" spans="1:1" s="10" customFormat="1" ht="14.5">
      <c r="A31" s="14" t="s">
        <v>57</v>
      </c>
    </row>
    <row r="32" spans="1:1" s="10" customFormat="1" ht="14.5">
      <c r="A32" s="14" t="s">
        <v>58</v>
      </c>
    </row>
    <row r="33" spans="1:1" s="10" customFormat="1" ht="14.5">
      <c r="A33" s="14" t="s">
        <v>59</v>
      </c>
    </row>
    <row r="34" spans="1:1" s="10" customFormat="1" ht="14.5">
      <c r="A34" s="14" t="s">
        <v>60</v>
      </c>
    </row>
    <row r="35" spans="1:1" s="10" customFormat="1" ht="14.5">
      <c r="A35" s="14" t="s">
        <v>61</v>
      </c>
    </row>
    <row r="36" spans="1:1" s="10" customFormat="1" ht="14.5">
      <c r="A36" s="14" t="s">
        <v>62</v>
      </c>
    </row>
    <row r="37" spans="1:1" s="10" customFormat="1" ht="14.5">
      <c r="A37" s="14" t="s">
        <v>63</v>
      </c>
    </row>
    <row r="38" spans="1:1" s="10" customFormat="1" ht="14.5">
      <c r="A38" s="14" t="s">
        <v>64</v>
      </c>
    </row>
    <row r="39" spans="1:1" s="10" customFormat="1" ht="14.5">
      <c r="A39" s="13"/>
    </row>
    <row r="40" spans="1:1" s="10" customFormat="1" ht="14.5">
      <c r="A40" s="12" t="s">
        <v>65</v>
      </c>
    </row>
    <row r="41" spans="1:1" s="10" customFormat="1" ht="14.5">
      <c r="A41" s="14" t="s">
        <v>66</v>
      </c>
    </row>
    <row r="42" spans="1:1" s="10" customFormat="1" ht="14.5">
      <c r="A42" s="13"/>
    </row>
    <row r="43" spans="1:1" s="10" customFormat="1" ht="14.5">
      <c r="A43" s="12" t="s">
        <v>67</v>
      </c>
    </row>
    <row r="44" spans="1:1" s="10" customFormat="1" ht="14.5">
      <c r="A44" s="14" t="s">
        <v>68</v>
      </c>
    </row>
    <row r="45" spans="1:1" s="10" customFormat="1" ht="14.5">
      <c r="A45" s="13"/>
    </row>
    <row r="46" spans="1:1" s="10" customFormat="1" ht="14.5">
      <c r="A46" s="12" t="s">
        <v>69</v>
      </c>
    </row>
    <row r="47" spans="1:1" s="10" customFormat="1" ht="14.5">
      <c r="A47" s="14" t="s">
        <v>70</v>
      </c>
    </row>
    <row r="48" spans="1:1" s="10" customFormat="1" ht="14.5">
      <c r="A48" s="13"/>
    </row>
    <row r="49" spans="1:1" s="10" customFormat="1" ht="15" customHeight="1">
      <c r="A49" s="12" t="s">
        <v>71</v>
      </c>
    </row>
    <row r="50" spans="1:1" s="10" customFormat="1" ht="15" customHeight="1">
      <c r="A50" s="9" t="s">
        <v>72</v>
      </c>
    </row>
    <row r="51" spans="1:1" s="10" customFormat="1" ht="14.5">
      <c r="A51" s="13"/>
    </row>
    <row r="52" spans="1:1" s="10" customFormat="1" ht="14.5">
      <c r="A52" s="12" t="s">
        <v>60</v>
      </c>
    </row>
    <row r="53" spans="1:1" s="10" customFormat="1" ht="43.5">
      <c r="A53" s="9" t="s">
        <v>73</v>
      </c>
    </row>
    <row r="54" spans="1:1" s="10" customFormat="1" ht="14.5">
      <c r="A54" s="13"/>
    </row>
    <row r="55" spans="1:1" s="10" customFormat="1" ht="14.5">
      <c r="A55" s="12" t="s">
        <v>74</v>
      </c>
    </row>
    <row r="56" spans="1:1" s="10" customFormat="1" ht="14.5">
      <c r="A56" s="14" t="s">
        <v>75</v>
      </c>
    </row>
    <row r="57" spans="1:1" s="10" customFormat="1" ht="14.5">
      <c r="A57" s="13"/>
    </row>
    <row r="58" spans="1:1" s="10" customFormat="1" ht="14.5">
      <c r="A58" s="12" t="s">
        <v>62</v>
      </c>
    </row>
    <row r="59" spans="1:1" s="10" customFormat="1" ht="29">
      <c r="A59" s="9" t="s">
        <v>76</v>
      </c>
    </row>
    <row r="60" spans="1:1" s="10" customFormat="1" ht="14.5">
      <c r="A60" s="13"/>
    </row>
    <row r="61" spans="1:1" s="10" customFormat="1" ht="14.5">
      <c r="A61" s="12" t="s">
        <v>77</v>
      </c>
    </row>
    <row r="62" spans="1:1" s="10" customFormat="1" ht="14.5">
      <c r="A62" s="14" t="s">
        <v>78</v>
      </c>
    </row>
    <row r="63" spans="1:1" s="10" customFormat="1" ht="14.5">
      <c r="A63" s="14" t="s">
        <v>79</v>
      </c>
    </row>
    <row r="64" spans="1:1" s="10" customFormat="1" ht="29">
      <c r="A64" s="9" t="s">
        <v>80</v>
      </c>
    </row>
    <row r="65" spans="1:1" s="10" customFormat="1" ht="14.5">
      <c r="A65" s="13"/>
    </row>
    <row r="66" spans="1:1" s="10" customFormat="1" ht="14.5">
      <c r="A66" s="12" t="s">
        <v>81</v>
      </c>
    </row>
    <row r="67" spans="1:1" s="10" customFormat="1" ht="14.5">
      <c r="A67" s="14" t="s">
        <v>82</v>
      </c>
    </row>
    <row r="68" spans="1:1" s="10" customFormat="1" ht="14.5"/>
    <row r="69" spans="1:1" s="10" customFormat="1" ht="14.5"/>
    <row r="70" spans="1:1" s="10" customFormat="1" ht="14.5"/>
    <row r="71" spans="1:1" s="10" customFormat="1" ht="14.5"/>
    <row r="72" spans="1:1" s="10" customFormat="1" ht="14.5"/>
    <row r="73" spans="1:1" s="10" customFormat="1" ht="14.5"/>
    <row r="74" spans="1:1" s="10" customFormat="1" ht="14.5"/>
    <row r="75" spans="1:1" s="10" customFormat="1" ht="14.5"/>
    <row r="76" spans="1:1" s="10" customFormat="1" ht="14.5"/>
    <row r="77" spans="1:1" s="10" customFormat="1" ht="14.5"/>
    <row r="78" spans="1:1" s="10" customFormat="1" ht="14.5"/>
    <row r="79" spans="1:1" s="10" customFormat="1" ht="14.5"/>
    <row r="80" spans="1:1" s="10" customFormat="1" ht="14.5"/>
    <row r="81" s="10" customFormat="1" ht="14.5"/>
    <row r="82" s="10" customFormat="1" ht="14.5"/>
    <row r="83" s="10" customFormat="1" ht="14.5"/>
    <row r="84" s="10" customFormat="1" ht="14.5"/>
    <row r="85" s="10" customFormat="1" ht="14.5"/>
    <row r="86" s="10" customFormat="1" ht="14.5"/>
    <row r="87" s="10" customFormat="1" ht="14.5"/>
    <row r="88" s="10" customFormat="1" ht="14.5"/>
    <row r="89" s="10" customFormat="1" ht="14.5"/>
    <row r="90" s="10" customFormat="1" ht="14.5"/>
    <row r="91" s="10" customFormat="1" ht="14.5"/>
    <row r="92" s="10" customFormat="1" ht="14.5"/>
    <row r="93" s="10" customFormat="1" ht="14.5"/>
    <row r="94" s="10" customFormat="1" ht="14.5"/>
    <row r="95" s="10" customFormat="1" ht="14.5"/>
    <row r="96" s="10" customFormat="1" ht="14.5"/>
    <row r="97" s="10" customFormat="1" ht="14.5"/>
    <row r="98" s="10" customFormat="1" ht="14.5"/>
    <row r="99" s="10" customFormat="1" ht="14.5"/>
    <row r="100" s="10" customFormat="1" ht="14.5"/>
    <row r="101" s="10" customFormat="1" ht="14.5"/>
    <row r="102" s="10" customFormat="1" ht="14.5"/>
    <row r="103" s="10" customFormat="1" ht="14.5"/>
    <row r="104" s="10" customFormat="1" ht="14.5"/>
    <row r="105" s="10" customFormat="1" ht="14.5"/>
    <row r="106" s="10" customFormat="1" ht="14.5"/>
  </sheetData>
  <hyperlinks>
    <hyperlink ref="A6" r:id="rId1" xr:uid="{00000000-0004-0000-0100-000000000000}"/>
  </hyperlinks>
  <pageMargins left="0.7" right="0.7" top="0.75" bottom="0.75" header="0.3" footer="0.3"/>
  <pageSetup paperSize="9" scale="81" orientation="landscape" r:id="rId2"/>
  <rowBreaks count="1" manualBreakCount="1">
    <brk id="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7"/>
  <sheetViews>
    <sheetView zoomScaleNormal="100" workbookViewId="0"/>
  </sheetViews>
  <sheetFormatPr defaultRowHeight="14.5"/>
  <cols>
    <col min="1" max="1" width="128.7265625" customWidth="1"/>
  </cols>
  <sheetData>
    <row r="1" spans="1:1" s="10" customFormat="1" ht="18.5">
      <c r="A1" s="18" t="s">
        <v>3</v>
      </c>
    </row>
    <row r="2" spans="1:1" s="10" customFormat="1">
      <c r="A2" s="12"/>
    </row>
    <row r="3" spans="1:1" s="10" customFormat="1">
      <c r="A3" s="12" t="s">
        <v>83</v>
      </c>
    </row>
    <row r="4" spans="1:1" s="10" customFormat="1">
      <c r="A4" s="14" t="s">
        <v>84</v>
      </c>
    </row>
    <row r="5" spans="1:1" s="10" customFormat="1" ht="43.5">
      <c r="A5" s="9" t="s">
        <v>85</v>
      </c>
    </row>
    <row r="6" spans="1:1" s="10" customFormat="1">
      <c r="A6" s="14" t="s">
        <v>86</v>
      </c>
    </row>
    <row r="7" spans="1:1" s="10" customFormat="1">
      <c r="A7" s="14"/>
    </row>
    <row r="8" spans="1:1" s="10" customFormat="1">
      <c r="A8" s="16" t="s">
        <v>87</v>
      </c>
    </row>
    <row r="9" spans="1:1" s="10" customFormat="1">
      <c r="A9" s="10" t="s">
        <v>88</v>
      </c>
    </row>
    <row r="10" spans="1:1" s="10" customFormat="1">
      <c r="A10" s="10" t="s">
        <v>89</v>
      </c>
    </row>
    <row r="11" spans="1:1" s="10" customFormat="1">
      <c r="A11" s="10" t="s">
        <v>90</v>
      </c>
    </row>
    <row r="12" spans="1:1" s="10" customFormat="1">
      <c r="A12" s="10" t="s">
        <v>91</v>
      </c>
    </row>
    <row r="13" spans="1:1" s="10" customFormat="1">
      <c r="A13" s="10" t="s">
        <v>92</v>
      </c>
    </row>
    <row r="14" spans="1:1" s="10" customFormat="1">
      <c r="A14" s="10" t="s">
        <v>93</v>
      </c>
    </row>
    <row r="15" spans="1:1" s="10" customFormat="1">
      <c r="A15" s="13"/>
    </row>
    <row r="16" spans="1:1" s="10" customFormat="1">
      <c r="A16" s="14" t="s">
        <v>94</v>
      </c>
    </row>
    <row r="17" spans="1:1" s="10" customFormat="1">
      <c r="A17" s="13"/>
    </row>
    <row r="18" spans="1:1" s="10" customFormat="1">
      <c r="A18" s="14" t="s">
        <v>95</v>
      </c>
    </row>
    <row r="19" spans="1:1" s="10" customFormat="1">
      <c r="A19" s="14" t="s">
        <v>96</v>
      </c>
    </row>
    <row r="20" spans="1:1" s="10" customFormat="1">
      <c r="A20" s="14" t="s">
        <v>97</v>
      </c>
    </row>
    <row r="21" spans="1:1" s="10" customFormat="1">
      <c r="A21" s="14" t="s">
        <v>98</v>
      </c>
    </row>
    <row r="22" spans="1:1" s="10" customFormat="1" ht="29">
      <c r="A22" s="9" t="s">
        <v>99</v>
      </c>
    </row>
    <row r="23" spans="1:1" s="10" customFormat="1">
      <c r="A23" s="14" t="s">
        <v>100</v>
      </c>
    </row>
    <row r="24" spans="1:1" s="10" customFormat="1" ht="43.5">
      <c r="A24" s="9" t="s">
        <v>101</v>
      </c>
    </row>
    <row r="25" spans="1:1" s="10" customFormat="1">
      <c r="A25" s="9" t="s">
        <v>102</v>
      </c>
    </row>
    <row r="26" spans="1:1" s="10" customFormat="1" ht="43.5">
      <c r="A26" s="9" t="s">
        <v>103</v>
      </c>
    </row>
    <row r="27" spans="1:1" s="10" customFormat="1">
      <c r="A27" s="13"/>
    </row>
    <row r="28" spans="1:1" s="10" customFormat="1">
      <c r="A28" s="12" t="s">
        <v>104</v>
      </c>
    </row>
    <row r="29" spans="1:1" s="10" customFormat="1">
      <c r="A29" s="14" t="s">
        <v>105</v>
      </c>
    </row>
    <row r="30" spans="1:1" s="10" customFormat="1" ht="43.5">
      <c r="A30" s="9" t="s">
        <v>106</v>
      </c>
    </row>
    <row r="31" spans="1:1" s="10" customFormat="1">
      <c r="A31" s="13"/>
    </row>
    <row r="32" spans="1:1" s="10" customFormat="1">
      <c r="A32" s="12" t="s">
        <v>107</v>
      </c>
    </row>
    <row r="33" spans="1:1" s="10" customFormat="1">
      <c r="A33" s="14" t="s">
        <v>108</v>
      </c>
    </row>
    <row r="34" spans="1:1" s="10" customFormat="1">
      <c r="A34" s="14" t="s">
        <v>109</v>
      </c>
    </row>
    <row r="35" spans="1:1" s="10" customFormat="1">
      <c r="A35" s="14"/>
    </row>
    <row r="36" spans="1:1" s="10" customFormat="1">
      <c r="A36" s="14" t="s">
        <v>110</v>
      </c>
    </row>
    <row r="37" spans="1:1" s="10" customFormat="1">
      <c r="A37" s="14" t="s">
        <v>111</v>
      </c>
    </row>
    <row r="38" spans="1:1" s="10" customFormat="1">
      <c r="A38" s="14" t="s">
        <v>112</v>
      </c>
    </row>
    <row r="39" spans="1:1" s="10" customFormat="1">
      <c r="A39" s="14" t="s">
        <v>113</v>
      </c>
    </row>
    <row r="40" spans="1:1" s="10" customFormat="1">
      <c r="A40" s="14" t="s">
        <v>114</v>
      </c>
    </row>
    <row r="41" spans="1:1" s="10" customFormat="1">
      <c r="A41" s="14" t="s">
        <v>115</v>
      </c>
    </row>
    <row r="42" spans="1:1" s="10" customFormat="1">
      <c r="A42" s="14" t="s">
        <v>116</v>
      </c>
    </row>
    <row r="43" spans="1:1" s="10" customFormat="1">
      <c r="A43" s="14" t="s">
        <v>117</v>
      </c>
    </row>
    <row r="44" spans="1:1" s="10" customFormat="1">
      <c r="A44" s="14" t="s">
        <v>118</v>
      </c>
    </row>
    <row r="45" spans="1:1" s="10" customFormat="1">
      <c r="A45" s="13"/>
    </row>
    <row r="46" spans="1:1" s="10" customFormat="1">
      <c r="A46" s="14" t="s">
        <v>119</v>
      </c>
    </row>
    <row r="47" spans="1:1" s="10" customFormat="1">
      <c r="A47" s="14" t="s">
        <v>120</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63"/>
  <sheetViews>
    <sheetView workbookViewId="0">
      <pane xSplit="2" ySplit="1" topLeftCell="O2" activePane="bottomRight" state="frozen"/>
      <selection pane="topRight" activeCell="C1" sqref="C1"/>
      <selection pane="bottomLeft" activeCell="A2" sqref="A2"/>
      <selection pane="bottomRight" activeCell="AC3" sqref="AC3:AC29"/>
    </sheetView>
  </sheetViews>
  <sheetFormatPr defaultColWidth="9.1796875" defaultRowHeight="15" customHeight="1"/>
  <cols>
    <col min="1" max="1" width="9.1796875" style="38"/>
    <col min="2" max="2" width="7.81640625" style="38" customWidth="1"/>
    <col min="3" max="20" width="9.1796875" style="38"/>
    <col min="21" max="21" width="9.1796875" style="41"/>
    <col min="22" max="28" width="9.1796875" style="38"/>
    <col min="29" max="29" width="9.54296875" style="38" bestFit="1" customWidth="1"/>
    <col min="30" max="16384" width="9.1796875" style="38"/>
  </cols>
  <sheetData>
    <row r="1" spans="1:29" ht="20.149999999999999" customHeight="1">
      <c r="A1" s="40" t="s">
        <v>121</v>
      </c>
    </row>
    <row r="2" spans="1:29" ht="15" customHeight="1">
      <c r="A2" s="40"/>
    </row>
    <row r="3" spans="1:29" s="42" customFormat="1" ht="15" customHeight="1">
      <c r="A3" s="70" t="s">
        <v>122</v>
      </c>
      <c r="B3" s="70"/>
      <c r="C3" s="70">
        <v>1998</v>
      </c>
      <c r="D3" s="70">
        <v>1999</v>
      </c>
      <c r="E3" s="70">
        <v>2000</v>
      </c>
      <c r="F3" s="70">
        <v>2001</v>
      </c>
      <c r="G3" s="70">
        <v>2002</v>
      </c>
      <c r="H3" s="70">
        <v>2003</v>
      </c>
      <c r="I3" s="70">
        <v>2004</v>
      </c>
      <c r="J3" s="70">
        <v>2005</v>
      </c>
      <c r="K3" s="70">
        <v>2006</v>
      </c>
      <c r="L3" s="70">
        <v>2007</v>
      </c>
      <c r="M3" s="70">
        <v>2008</v>
      </c>
      <c r="N3" s="70">
        <v>2009</v>
      </c>
      <c r="O3" s="70">
        <v>2010</v>
      </c>
      <c r="P3" s="70">
        <v>2011</v>
      </c>
      <c r="Q3" s="70">
        <v>2012</v>
      </c>
      <c r="R3" s="70">
        <v>2013</v>
      </c>
      <c r="S3" s="70">
        <v>2014</v>
      </c>
      <c r="T3" s="70">
        <v>2015</v>
      </c>
      <c r="U3" s="71">
        <v>2016</v>
      </c>
      <c r="V3" s="71">
        <v>2017</v>
      </c>
      <c r="W3" s="71">
        <v>2018</v>
      </c>
      <c r="X3" s="71">
        <v>2019</v>
      </c>
      <c r="Y3" s="71">
        <v>2020</v>
      </c>
      <c r="Z3" s="71">
        <v>2021</v>
      </c>
      <c r="AA3" s="71">
        <v>2022</v>
      </c>
      <c r="AB3" s="71">
        <v>2023</v>
      </c>
      <c r="AC3" s="71">
        <v>2024</v>
      </c>
    </row>
    <row r="4" spans="1:29" ht="15" customHeight="1">
      <c r="A4" s="38" t="s">
        <v>123</v>
      </c>
      <c r="B4" s="38" t="s">
        <v>124</v>
      </c>
      <c r="C4" s="41">
        <v>12677</v>
      </c>
      <c r="D4" s="41">
        <v>13021.929999999998</v>
      </c>
      <c r="E4" s="41">
        <v>13419.880000000001</v>
      </c>
      <c r="F4" s="41">
        <v>13664.660000000002</v>
      </c>
      <c r="G4" s="41">
        <v>13992</v>
      </c>
      <c r="H4" s="41">
        <v>14152.245899999954</v>
      </c>
      <c r="I4" s="41">
        <v>13960.509899999934</v>
      </c>
      <c r="J4" s="41">
        <v>13694.364499999947</v>
      </c>
      <c r="K4" s="41">
        <v>13838.131699999971</v>
      </c>
      <c r="L4" s="41">
        <v>14003.858899999988</v>
      </c>
      <c r="M4" s="41">
        <v>14182.153299999985</v>
      </c>
      <c r="N4" s="41">
        <v>14489.667800000005</v>
      </c>
      <c r="O4" s="41">
        <v>14579.2901</v>
      </c>
      <c r="P4" s="41">
        <v>14564.533000000019</v>
      </c>
      <c r="Q4" s="41">
        <v>14607.178315789475</v>
      </c>
      <c r="R4" s="41">
        <v>14691.421399999956</v>
      </c>
      <c r="S4" s="72">
        <v>14837.931199999968</v>
      </c>
      <c r="T4" s="41">
        <v>14964.152899999965</v>
      </c>
      <c r="U4" s="41">
        <v>15224.067400000011</v>
      </c>
      <c r="V4" s="41">
        <v>15540.545609999999</v>
      </c>
      <c r="W4" s="41">
        <v>15721.383099999999</v>
      </c>
      <c r="X4" s="41">
        <v>16298.698899999999</v>
      </c>
      <c r="Y4" s="41">
        <v>17068.806830000001</v>
      </c>
      <c r="Z4" s="41">
        <f>Z13-Z8</f>
        <v>17677</v>
      </c>
      <c r="AA4" s="41">
        <f>AA13-AA8</f>
        <v>18133.509590000001</v>
      </c>
      <c r="AB4" s="38">
        <v>19037</v>
      </c>
      <c r="AC4" s="41">
        <v>19591.940004999986</v>
      </c>
    </row>
    <row r="5" spans="1:29" ht="15" customHeight="1">
      <c r="B5" s="38" t="s">
        <v>125</v>
      </c>
      <c r="C5" s="41">
        <v>9883</v>
      </c>
      <c r="D5" s="41">
        <v>9740.0299999999988</v>
      </c>
      <c r="E5" s="41">
        <v>9755.5499999999993</v>
      </c>
      <c r="F5" s="41">
        <v>9895.25</v>
      </c>
      <c r="G5" s="41">
        <v>9852</v>
      </c>
      <c r="H5" s="41">
        <v>9676.1143000000029</v>
      </c>
      <c r="I5" s="41">
        <v>9471.237899999991</v>
      </c>
      <c r="J5" s="41">
        <v>8760.1652999999933</v>
      </c>
      <c r="K5" s="41">
        <v>8692.3504999999968</v>
      </c>
      <c r="L5" s="41">
        <v>8560.7952000000205</v>
      </c>
      <c r="M5" s="41">
        <v>8569.7332000000206</v>
      </c>
      <c r="N5" s="41">
        <v>8752.9306000000088</v>
      </c>
      <c r="O5" s="41">
        <v>8779.4429999999902</v>
      </c>
      <c r="P5" s="41">
        <v>8532.4794000000147</v>
      </c>
      <c r="Q5" s="41">
        <v>8277.2597473684382</v>
      </c>
      <c r="R5" s="41">
        <v>8141.4384263158126</v>
      </c>
      <c r="S5" s="69">
        <v>8128.7482894737032</v>
      </c>
      <c r="T5" s="41">
        <v>8161.490026315807</v>
      </c>
      <c r="U5" s="41">
        <v>8169.3814210526562</v>
      </c>
      <c r="V5" s="41">
        <v>8352.2796000000017</v>
      </c>
      <c r="W5" s="41">
        <v>8424.6977368421067</v>
      </c>
      <c r="X5" s="41">
        <v>8692.3182578947308</v>
      </c>
      <c r="Y5" s="41">
        <v>8965.4602105263093</v>
      </c>
      <c r="Z5" s="41">
        <f>Z14-Z9</f>
        <v>9306</v>
      </c>
      <c r="AA5" s="41">
        <f t="shared" ref="AA5" si="0">AA14-AA9</f>
        <v>9673.5199099999991</v>
      </c>
      <c r="AB5" s="38">
        <v>10216</v>
      </c>
      <c r="AC5" s="41">
        <v>10346.278391000018</v>
      </c>
    </row>
    <row r="6" spans="1:29" s="42" customFormat="1" ht="15" customHeight="1">
      <c r="A6" s="70" t="s">
        <v>126</v>
      </c>
      <c r="B6" s="70"/>
      <c r="C6" s="71">
        <f>SUM(C4:C5)</f>
        <v>22560</v>
      </c>
      <c r="D6" s="71">
        <f t="shared" ref="D6:W6" si="1">SUM(D4:D5)</f>
        <v>22761.96</v>
      </c>
      <c r="E6" s="71">
        <f t="shared" si="1"/>
        <v>23175.43</v>
      </c>
      <c r="F6" s="71">
        <f t="shared" si="1"/>
        <v>23559.910000000003</v>
      </c>
      <c r="G6" s="71">
        <f t="shared" si="1"/>
        <v>23844</v>
      </c>
      <c r="H6" s="71">
        <f t="shared" si="1"/>
        <v>23828.360199999959</v>
      </c>
      <c r="I6" s="71">
        <f t="shared" si="1"/>
        <v>23431.747799999925</v>
      </c>
      <c r="J6" s="71">
        <f t="shared" si="1"/>
        <v>22454.529799999938</v>
      </c>
      <c r="K6" s="71">
        <f t="shared" si="1"/>
        <v>22530.482199999969</v>
      </c>
      <c r="L6" s="71">
        <f t="shared" si="1"/>
        <v>22564.654100000007</v>
      </c>
      <c r="M6" s="71">
        <f t="shared" si="1"/>
        <v>22751.886500000008</v>
      </c>
      <c r="N6" s="71">
        <f t="shared" si="1"/>
        <v>23242.598400000013</v>
      </c>
      <c r="O6" s="71">
        <f t="shared" si="1"/>
        <v>23358.73309999999</v>
      </c>
      <c r="P6" s="71">
        <f t="shared" si="1"/>
        <v>23097.012400000036</v>
      </c>
      <c r="Q6" s="71">
        <f t="shared" si="1"/>
        <v>22884.438063157912</v>
      </c>
      <c r="R6" s="71">
        <f t="shared" si="1"/>
        <v>22832.859826315769</v>
      </c>
      <c r="S6" s="71">
        <f t="shared" si="1"/>
        <v>22966.67948947367</v>
      </c>
      <c r="T6" s="71">
        <f t="shared" si="1"/>
        <v>23125.64292631577</v>
      </c>
      <c r="U6" s="71">
        <f t="shared" si="1"/>
        <v>23393.448821052669</v>
      </c>
      <c r="V6" s="71">
        <f t="shared" si="1"/>
        <v>23892.825210000003</v>
      </c>
      <c r="W6" s="71">
        <f t="shared" si="1"/>
        <v>24146.080836842106</v>
      </c>
      <c r="X6" s="71">
        <f t="shared" ref="X6:Z6" si="2">SUM(X4:X5)</f>
        <v>24991.01715789473</v>
      </c>
      <c r="Y6" s="71">
        <f t="shared" si="2"/>
        <v>26034.267040526312</v>
      </c>
      <c r="Z6" s="71">
        <f t="shared" si="2"/>
        <v>26983</v>
      </c>
      <c r="AA6" s="71">
        <f>AA15-AA10</f>
        <v>27807.029500000004</v>
      </c>
      <c r="AB6" s="71">
        <f>AB15-AB10</f>
        <v>31349.76324</v>
      </c>
      <c r="AC6" s="71">
        <f>AC15-AC10</f>
        <v>32948.481122999961</v>
      </c>
    </row>
    <row r="7" spans="1:29" ht="15" customHeight="1">
      <c r="C7" s="43"/>
      <c r="D7" s="43"/>
      <c r="E7" s="43"/>
      <c r="F7" s="43"/>
      <c r="G7" s="43"/>
      <c r="H7" s="43"/>
      <c r="I7" s="43"/>
      <c r="J7" s="43"/>
      <c r="K7" s="43"/>
      <c r="L7" s="43"/>
      <c r="M7" s="43"/>
      <c r="N7" s="43"/>
      <c r="O7" s="43"/>
      <c r="P7" s="43"/>
      <c r="V7" s="41"/>
      <c r="X7" s="41"/>
    </row>
    <row r="8" spans="1:29" ht="15" customHeight="1">
      <c r="A8" s="38" t="s">
        <v>127</v>
      </c>
      <c r="B8" s="38" t="s">
        <v>124</v>
      </c>
      <c r="C8" s="41">
        <v>3637</v>
      </c>
      <c r="D8" s="41">
        <v>4002.360000000001</v>
      </c>
      <c r="E8" s="41">
        <v>4395.04</v>
      </c>
      <c r="F8" s="41">
        <v>4791.8900000000003</v>
      </c>
      <c r="G8" s="41">
        <v>5255</v>
      </c>
      <c r="H8" s="41">
        <v>5554.8038000000088</v>
      </c>
      <c r="I8" s="41">
        <v>5778.5791000000218</v>
      </c>
      <c r="J8" s="41">
        <v>5915.933300000017</v>
      </c>
      <c r="K8" s="41">
        <v>6263.8782000000265</v>
      </c>
      <c r="L8" s="41">
        <v>6634.6596000000309</v>
      </c>
      <c r="M8" s="41">
        <v>7138.5048000000133</v>
      </c>
      <c r="N8" s="41">
        <v>7699.9741000000267</v>
      </c>
      <c r="O8" s="41">
        <v>8049.4972000000462</v>
      </c>
      <c r="P8" s="41">
        <v>8364.8035000000382</v>
      </c>
      <c r="Q8" s="41">
        <v>8572.6816000000345</v>
      </c>
      <c r="R8" s="41">
        <v>8777.4042000000427</v>
      </c>
      <c r="S8" s="41">
        <v>9003.4148000000223</v>
      </c>
      <c r="T8" s="41">
        <v>9249.3948000000182</v>
      </c>
      <c r="U8" s="41">
        <v>9623.8190999999933</v>
      </c>
      <c r="V8" s="41">
        <v>9940.2333199999994</v>
      </c>
      <c r="W8" s="41">
        <v>10269.9476</v>
      </c>
      <c r="X8" s="41">
        <v>10782.47942</v>
      </c>
      <c r="Y8" s="41">
        <v>11874.423510000001</v>
      </c>
      <c r="Z8" s="41">
        <v>12818</v>
      </c>
      <c r="AA8" s="41">
        <v>13642.711579999999</v>
      </c>
      <c r="AB8" s="38">
        <v>14910</v>
      </c>
      <c r="AC8" s="41">
        <v>15606.953256000004</v>
      </c>
    </row>
    <row r="9" spans="1:29" ht="15" customHeight="1">
      <c r="B9" s="38" t="s">
        <v>125</v>
      </c>
      <c r="C9" s="41">
        <v>6963</v>
      </c>
      <c r="D9" s="41">
        <v>7213.6399999999994</v>
      </c>
      <c r="E9" s="41">
        <v>7475.02</v>
      </c>
      <c r="F9" s="41">
        <v>7697.0700000000006</v>
      </c>
      <c r="G9" s="41">
        <v>7820</v>
      </c>
      <c r="H9" s="41">
        <v>7867.645900000035</v>
      </c>
      <c r="I9" s="41">
        <v>7840.7382000000225</v>
      </c>
      <c r="J9" s="41">
        <v>7658.7433000000638</v>
      </c>
      <c r="K9" s="41">
        <v>7759.9331000000484</v>
      </c>
      <c r="L9" s="41">
        <v>7985.8088000000653</v>
      </c>
      <c r="M9" s="41">
        <v>8229.8817000000618</v>
      </c>
      <c r="N9" s="41">
        <v>8646.5951000000514</v>
      </c>
      <c r="O9" s="41">
        <v>8756.5225000000337</v>
      </c>
      <c r="P9" s="41">
        <v>8676.8001000000677</v>
      </c>
      <c r="Q9" s="41">
        <v>8763.5869263158056</v>
      </c>
      <c r="R9" s="41">
        <v>8965.3533578947608</v>
      </c>
      <c r="S9" s="73">
        <v>9079.0305578947555</v>
      </c>
      <c r="T9" s="41">
        <v>9281.3843684210824</v>
      </c>
      <c r="U9" s="41">
        <v>9600.6407421052427</v>
      </c>
      <c r="V9" s="41">
        <v>9983.8505000000041</v>
      </c>
      <c r="W9" s="41">
        <v>10392.525556315795</v>
      </c>
      <c r="X9" s="41">
        <v>10955.5041305263</v>
      </c>
      <c r="Y9" s="41">
        <v>11528.0600773684</v>
      </c>
      <c r="Z9" s="41">
        <v>12170</v>
      </c>
      <c r="AA9" s="41">
        <v>12995.525180000001</v>
      </c>
      <c r="AB9" s="38">
        <v>13825</v>
      </c>
      <c r="AC9" s="41">
        <v>14041.546230999957</v>
      </c>
    </row>
    <row r="10" spans="1:29" s="42" customFormat="1" ht="15" customHeight="1">
      <c r="A10" s="70" t="s">
        <v>128</v>
      </c>
      <c r="B10" s="70"/>
      <c r="C10" s="71">
        <f>SUM(C8:C9)</f>
        <v>10600</v>
      </c>
      <c r="D10" s="71">
        <f t="shared" ref="D10:S10" si="3">SUM(D8:D9)</f>
        <v>11216</v>
      </c>
      <c r="E10" s="71">
        <f t="shared" si="3"/>
        <v>11870.060000000001</v>
      </c>
      <c r="F10" s="71">
        <f t="shared" si="3"/>
        <v>12488.960000000001</v>
      </c>
      <c r="G10" s="71">
        <f t="shared" si="3"/>
        <v>13075</v>
      </c>
      <c r="H10" s="71">
        <f t="shared" si="3"/>
        <v>13422.449700000045</v>
      </c>
      <c r="I10" s="71">
        <f t="shared" si="3"/>
        <v>13619.317300000044</v>
      </c>
      <c r="J10" s="71">
        <f t="shared" si="3"/>
        <v>13574.676600000081</v>
      </c>
      <c r="K10" s="71">
        <f t="shared" si="3"/>
        <v>14023.811300000074</v>
      </c>
      <c r="L10" s="71">
        <f t="shared" si="3"/>
        <v>14620.468400000096</v>
      </c>
      <c r="M10" s="71">
        <f t="shared" si="3"/>
        <v>15368.386500000075</v>
      </c>
      <c r="N10" s="71">
        <f t="shared" si="3"/>
        <v>16346.569200000078</v>
      </c>
      <c r="O10" s="71">
        <f t="shared" si="3"/>
        <v>16806.019700000081</v>
      </c>
      <c r="P10" s="71">
        <f t="shared" si="3"/>
        <v>17041.603600000104</v>
      </c>
      <c r="Q10" s="71">
        <f t="shared" si="3"/>
        <v>17336.268526315842</v>
      </c>
      <c r="R10" s="71">
        <f t="shared" si="3"/>
        <v>17742.757557894802</v>
      </c>
      <c r="S10" s="71">
        <f t="shared" si="3"/>
        <v>18082.44535789478</v>
      </c>
      <c r="T10" s="71">
        <f>SUM(T8:T9)</f>
        <v>18530.779168421101</v>
      </c>
      <c r="U10" s="71">
        <f>SUM(U8:U9)</f>
        <v>19224.459842105236</v>
      </c>
      <c r="V10" s="71">
        <f>SUM(V8:V9)</f>
        <v>19924.083820000003</v>
      </c>
      <c r="W10" s="71">
        <f>SUM(W8:W9)</f>
        <v>20662.473156315795</v>
      </c>
      <c r="X10" s="71">
        <f>SUM(X9:X9)</f>
        <v>10955.5041305263</v>
      </c>
      <c r="Y10" s="71">
        <f t="shared" ref="Y10" si="4">SUM(Y8:Y9)</f>
        <v>23402.483587368399</v>
      </c>
      <c r="Z10" s="71">
        <f>Z8+Z9</f>
        <v>24988</v>
      </c>
      <c r="AA10" s="71">
        <v>26638.23676</v>
      </c>
      <c r="AB10" s="71">
        <v>26638.23676</v>
      </c>
      <c r="AC10" s="71">
        <v>26638.23676</v>
      </c>
    </row>
    <row r="11" spans="1:29" ht="15" customHeight="1">
      <c r="C11" s="43"/>
      <c r="D11" s="43"/>
      <c r="E11" s="43"/>
      <c r="F11" s="43"/>
      <c r="G11" s="43"/>
      <c r="H11" s="43"/>
      <c r="I11" s="43"/>
      <c r="J11" s="43"/>
      <c r="K11" s="43"/>
      <c r="L11" s="43"/>
      <c r="M11" s="43"/>
      <c r="N11" s="43"/>
      <c r="O11" s="43"/>
      <c r="P11" s="43"/>
      <c r="V11" s="41"/>
      <c r="X11" s="41"/>
    </row>
    <row r="12" spans="1:29" s="42" customFormat="1" ht="15" customHeight="1">
      <c r="A12" s="42" t="s">
        <v>129</v>
      </c>
      <c r="C12" s="44"/>
      <c r="D12" s="44"/>
      <c r="E12" s="44"/>
      <c r="F12" s="44"/>
      <c r="G12" s="44"/>
      <c r="H12" s="44"/>
      <c r="I12" s="44"/>
      <c r="J12" s="44"/>
      <c r="K12" s="44"/>
      <c r="L12" s="44"/>
      <c r="M12" s="44"/>
      <c r="N12" s="44"/>
      <c r="O12" s="44"/>
      <c r="P12" s="44"/>
      <c r="U12" s="45"/>
      <c r="V12" s="45"/>
      <c r="X12" s="45"/>
    </row>
    <row r="13" spans="1:29" s="42" customFormat="1" ht="15" customHeight="1">
      <c r="B13" s="38" t="s">
        <v>124</v>
      </c>
      <c r="C13" s="41">
        <v>16314</v>
      </c>
      <c r="D13" s="41">
        <v>17024.289999999994</v>
      </c>
      <c r="E13" s="41">
        <v>17814.919999999998</v>
      </c>
      <c r="F13" s="41">
        <v>18456.55</v>
      </c>
      <c r="G13" s="41">
        <v>19247</v>
      </c>
      <c r="H13" s="41">
        <v>19707.049699999985</v>
      </c>
      <c r="I13" s="41">
        <v>19739.08899999996</v>
      </c>
      <c r="J13" s="41">
        <v>19610.297799999968</v>
      </c>
      <c r="K13" s="41">
        <v>20102.009899999957</v>
      </c>
      <c r="L13" s="41">
        <v>20638.518499999907</v>
      </c>
      <c r="M13" s="41">
        <v>21320.65809999995</v>
      </c>
      <c r="N13" s="41">
        <v>22189.641899999904</v>
      </c>
      <c r="O13" s="41">
        <v>22628.787299999978</v>
      </c>
      <c r="P13" s="41">
        <v>22929.336499999954</v>
      </c>
      <c r="Q13" s="41">
        <v>23179.859915789446</v>
      </c>
      <c r="R13" s="41">
        <v>23468.825599999895</v>
      </c>
      <c r="S13" s="41">
        <v>23841.345999999907</v>
      </c>
      <c r="T13" s="41">
        <v>24213.54769999993</v>
      </c>
      <c r="U13" s="41">
        <v>24847.88649999984</v>
      </c>
      <c r="V13" s="41">
        <v>25480.77893</v>
      </c>
      <c r="W13" s="41">
        <v>25991.330699999995</v>
      </c>
      <c r="X13" s="41">
        <f t="shared" ref="X13:Y14" si="5">X4+X8</f>
        <v>27081.178319999999</v>
      </c>
      <c r="Y13" s="41">
        <f t="shared" si="5"/>
        <v>28943.230340000002</v>
      </c>
      <c r="Z13" s="41">
        <v>30495</v>
      </c>
      <c r="AA13" s="41">
        <v>31776.221170000001</v>
      </c>
      <c r="AB13" s="38">
        <v>33947</v>
      </c>
      <c r="AC13" s="41">
        <f>AC4+AC8</f>
        <v>35198.89326099999</v>
      </c>
    </row>
    <row r="14" spans="1:29" s="42" customFormat="1" ht="15" customHeight="1">
      <c r="B14" s="38" t="s">
        <v>125</v>
      </c>
      <c r="C14" s="41">
        <v>16846</v>
      </c>
      <c r="D14" s="41">
        <v>16953.669999999998</v>
      </c>
      <c r="E14" s="41">
        <v>17230.57</v>
      </c>
      <c r="F14" s="41">
        <v>17592.32</v>
      </c>
      <c r="G14" s="41">
        <v>17672</v>
      </c>
      <c r="H14" s="41">
        <v>17543.760199999921</v>
      </c>
      <c r="I14" s="41">
        <v>17311.976099999923</v>
      </c>
      <c r="J14" s="41">
        <v>16418.908599999817</v>
      </c>
      <c r="K14" s="41">
        <v>16452.283599999795</v>
      </c>
      <c r="L14" s="41">
        <v>16546.603999999887</v>
      </c>
      <c r="M14" s="41">
        <v>16799.614899999717</v>
      </c>
      <c r="N14" s="41">
        <v>17399.525699999773</v>
      </c>
      <c r="O14" s="41">
        <v>17535.965499999791</v>
      </c>
      <c r="P14" s="41">
        <v>17209.279499999742</v>
      </c>
      <c r="Q14" s="41">
        <v>17040.846673683976</v>
      </c>
      <c r="R14" s="41">
        <v>17106.791784210276</v>
      </c>
      <c r="S14" s="41">
        <v>17207.778847368165</v>
      </c>
      <c r="T14" s="41">
        <v>17442.874394736598</v>
      </c>
      <c r="U14" s="41">
        <v>17770.022163157733</v>
      </c>
      <c r="V14" s="41">
        <v>18336.130100000009</v>
      </c>
      <c r="W14" s="41">
        <v>18817.223293157902</v>
      </c>
      <c r="X14" s="41">
        <f t="shared" si="5"/>
        <v>19647.822388421031</v>
      </c>
      <c r="Y14" s="41">
        <f t="shared" si="5"/>
        <v>20493.520287894709</v>
      </c>
      <c r="Z14" s="41">
        <v>21476</v>
      </c>
      <c r="AA14" s="41">
        <v>22669.04509</v>
      </c>
      <c r="AB14" s="38">
        <v>24041</v>
      </c>
      <c r="AC14" s="41">
        <f>AC5+AC9</f>
        <v>24387.824621999975</v>
      </c>
    </row>
    <row r="15" spans="1:29" s="42" customFormat="1" ht="15" customHeight="1">
      <c r="A15" s="70" t="s">
        <v>130</v>
      </c>
      <c r="B15" s="70"/>
      <c r="C15" s="71">
        <f>SUM(C13:C14)</f>
        <v>33160</v>
      </c>
      <c r="D15" s="71">
        <f t="shared" ref="D15:Q15" si="6">SUM(D13:D14)</f>
        <v>33977.959999999992</v>
      </c>
      <c r="E15" s="71">
        <f t="shared" si="6"/>
        <v>35045.49</v>
      </c>
      <c r="F15" s="71">
        <f t="shared" si="6"/>
        <v>36048.869999999995</v>
      </c>
      <c r="G15" s="71">
        <f t="shared" si="6"/>
        <v>36919</v>
      </c>
      <c r="H15" s="71">
        <f t="shared" si="6"/>
        <v>37250.809899999906</v>
      </c>
      <c r="I15" s="71">
        <f t="shared" si="6"/>
        <v>37051.065099999883</v>
      </c>
      <c r="J15" s="71">
        <f t="shared" si="6"/>
        <v>36029.206399999784</v>
      </c>
      <c r="K15" s="71">
        <f t="shared" si="6"/>
        <v>36554.293499999752</v>
      </c>
      <c r="L15" s="71">
        <f t="shared" si="6"/>
        <v>37185.122499999794</v>
      </c>
      <c r="M15" s="71">
        <f t="shared" si="6"/>
        <v>38120.272999999666</v>
      </c>
      <c r="N15" s="71">
        <f t="shared" si="6"/>
        <v>39589.167599999681</v>
      </c>
      <c r="O15" s="71">
        <f t="shared" si="6"/>
        <v>40164.752799999769</v>
      </c>
      <c r="P15" s="71">
        <f t="shared" si="6"/>
        <v>40138.615999999696</v>
      </c>
      <c r="Q15" s="71">
        <f t="shared" si="6"/>
        <v>40220.706589473426</v>
      </c>
      <c r="R15" s="71">
        <f t="shared" ref="R15" si="7">SUM(R13:R14)</f>
        <v>40575.617384210171</v>
      </c>
      <c r="S15" s="71">
        <f t="shared" ref="S15:Y15" si="8">SUM(S13:S14)</f>
        <v>41049.124847368075</v>
      </c>
      <c r="T15" s="71">
        <f t="shared" si="8"/>
        <v>41656.422094736525</v>
      </c>
      <c r="U15" s="71">
        <f t="shared" si="8"/>
        <v>42617.908663157577</v>
      </c>
      <c r="V15" s="71">
        <f t="shared" si="8"/>
        <v>43816.90903000001</v>
      </c>
      <c r="W15" s="71">
        <f t="shared" si="8"/>
        <v>44808.553993157897</v>
      </c>
      <c r="X15" s="71">
        <f t="shared" si="8"/>
        <v>46729.00070842103</v>
      </c>
      <c r="Y15" s="71">
        <f t="shared" si="8"/>
        <v>49436.750627894711</v>
      </c>
      <c r="Z15" s="71">
        <f t="shared" ref="Z15" si="9">SUM(Z13:Z14)</f>
        <v>51971</v>
      </c>
      <c r="AA15" s="71">
        <f>AA13+AA14</f>
        <v>54445.266260000004</v>
      </c>
      <c r="AB15" s="71">
        <f>AB13+AB14</f>
        <v>57988</v>
      </c>
      <c r="AC15" s="71">
        <f>AC13+AC14</f>
        <v>59586.717882999961</v>
      </c>
    </row>
    <row r="16" spans="1:29" ht="15" customHeight="1">
      <c r="C16" s="46"/>
      <c r="D16" s="46"/>
      <c r="E16" s="46"/>
      <c r="F16" s="46"/>
      <c r="G16" s="46"/>
      <c r="H16" s="46"/>
      <c r="I16" s="46"/>
      <c r="J16" s="46"/>
      <c r="K16" s="46"/>
      <c r="L16" s="46"/>
      <c r="M16" s="46"/>
      <c r="N16" s="46"/>
      <c r="O16" s="46"/>
      <c r="P16" s="46"/>
    </row>
    <row r="17" spans="1:29" s="42" customFormat="1" ht="15" customHeight="1">
      <c r="A17" s="70" t="s">
        <v>131</v>
      </c>
      <c r="B17" s="70"/>
      <c r="C17" s="70">
        <v>1998</v>
      </c>
      <c r="D17" s="70">
        <v>1999</v>
      </c>
      <c r="E17" s="70">
        <v>2000</v>
      </c>
      <c r="F17" s="70">
        <v>2001</v>
      </c>
      <c r="G17" s="70">
        <v>2002</v>
      </c>
      <c r="H17" s="70">
        <v>2003</v>
      </c>
      <c r="I17" s="70">
        <v>2004</v>
      </c>
      <c r="J17" s="70">
        <v>2005</v>
      </c>
      <c r="K17" s="70">
        <v>2006</v>
      </c>
      <c r="L17" s="70">
        <v>2007</v>
      </c>
      <c r="M17" s="70">
        <v>2008</v>
      </c>
      <c r="N17" s="70">
        <v>2009</v>
      </c>
      <c r="O17" s="70">
        <v>2010</v>
      </c>
      <c r="P17" s="70">
        <v>2011</v>
      </c>
      <c r="Q17" s="70">
        <v>2012</v>
      </c>
      <c r="R17" s="70">
        <v>2013</v>
      </c>
      <c r="S17" s="70">
        <v>2014</v>
      </c>
      <c r="T17" s="70">
        <v>2015</v>
      </c>
      <c r="U17" s="71">
        <v>2016</v>
      </c>
      <c r="V17" s="70">
        <v>2017</v>
      </c>
      <c r="W17" s="70">
        <v>2018</v>
      </c>
      <c r="X17" s="70">
        <v>2019</v>
      </c>
      <c r="Y17" s="71">
        <v>2020</v>
      </c>
      <c r="Z17" s="71">
        <v>2021</v>
      </c>
      <c r="AA17" s="71">
        <v>2022</v>
      </c>
      <c r="AB17" s="71">
        <v>2023</v>
      </c>
      <c r="AC17" s="71">
        <v>2024</v>
      </c>
    </row>
    <row r="18" spans="1:29" ht="15" customHeight="1">
      <c r="A18" s="38" t="s">
        <v>123</v>
      </c>
      <c r="B18" s="46" t="s">
        <v>124</v>
      </c>
      <c r="C18" s="46"/>
      <c r="D18" s="46"/>
      <c r="E18" s="46"/>
      <c r="F18" s="46"/>
      <c r="G18" s="46"/>
      <c r="H18" s="41">
        <v>16086</v>
      </c>
      <c r="I18" s="41">
        <v>15836</v>
      </c>
      <c r="J18" s="41">
        <v>15545</v>
      </c>
      <c r="K18" s="41">
        <v>15705</v>
      </c>
      <c r="L18" s="41">
        <v>16005</v>
      </c>
      <c r="M18" s="41">
        <v>16173</v>
      </c>
      <c r="N18" s="41">
        <v>16470</v>
      </c>
      <c r="O18" s="41">
        <v>16519</v>
      </c>
      <c r="P18" s="41">
        <v>16517</v>
      </c>
      <c r="Q18" s="41">
        <v>16568</v>
      </c>
      <c r="R18" s="41">
        <v>16606</v>
      </c>
      <c r="S18" s="72">
        <v>16766</v>
      </c>
      <c r="T18" s="41">
        <v>16900</v>
      </c>
      <c r="U18" s="41">
        <v>17163</v>
      </c>
      <c r="V18" s="38">
        <v>17364</v>
      </c>
      <c r="W18" s="38">
        <v>17710</v>
      </c>
      <c r="X18" s="38">
        <v>18397</v>
      </c>
      <c r="Y18" s="38">
        <v>19238</v>
      </c>
      <c r="Z18" s="38">
        <f>Z27-Z22</f>
        <v>19833</v>
      </c>
      <c r="AA18" s="38">
        <f>AA27-AA22</f>
        <v>20253</v>
      </c>
      <c r="AB18" s="38">
        <v>21132</v>
      </c>
      <c r="AC18" s="38">
        <f>AC27-AC22</f>
        <v>21606</v>
      </c>
    </row>
    <row r="19" spans="1:29" ht="15" customHeight="1">
      <c r="B19" s="46" t="s">
        <v>125</v>
      </c>
      <c r="C19" s="46"/>
      <c r="D19" s="46"/>
      <c r="E19" s="46"/>
      <c r="F19" s="46"/>
      <c r="G19" s="46"/>
      <c r="H19" s="41">
        <v>10694</v>
      </c>
      <c r="I19" s="41">
        <v>10444</v>
      </c>
      <c r="J19" s="41">
        <v>9708</v>
      </c>
      <c r="K19" s="41">
        <v>9606</v>
      </c>
      <c r="L19" s="41">
        <v>9477</v>
      </c>
      <c r="M19" s="41">
        <v>9463</v>
      </c>
      <c r="N19" s="41">
        <v>9635</v>
      </c>
      <c r="O19" s="41">
        <v>9640</v>
      </c>
      <c r="P19" s="41">
        <v>9331</v>
      </c>
      <c r="Q19" s="41">
        <v>9040</v>
      </c>
      <c r="R19" s="41">
        <v>8881</v>
      </c>
      <c r="S19" s="69">
        <v>8880</v>
      </c>
      <c r="T19" s="41">
        <v>8928</v>
      </c>
      <c r="U19" s="41">
        <v>8942</v>
      </c>
      <c r="V19" s="38">
        <v>9242</v>
      </c>
      <c r="W19" s="38">
        <v>9497</v>
      </c>
      <c r="X19" s="38">
        <v>9575</v>
      </c>
      <c r="Y19" s="38">
        <v>9920</v>
      </c>
      <c r="Z19" s="38">
        <f>Z28-Z23</f>
        <v>10329</v>
      </c>
      <c r="AA19" s="38">
        <f t="shared" ref="AA19:AC20" si="10">AA28-AA23</f>
        <v>10702</v>
      </c>
      <c r="AB19" s="38">
        <v>11347</v>
      </c>
      <c r="AC19" s="38">
        <f>AC28-AC23</f>
        <v>11499</v>
      </c>
    </row>
    <row r="20" spans="1:29" s="42" customFormat="1" ht="15" customHeight="1">
      <c r="A20" s="70" t="s">
        <v>126</v>
      </c>
      <c r="B20" s="74"/>
      <c r="C20" s="74"/>
      <c r="D20" s="74"/>
      <c r="E20" s="74"/>
      <c r="F20" s="74"/>
      <c r="G20" s="74"/>
      <c r="H20" s="71">
        <f>+H18+H19</f>
        <v>26780</v>
      </c>
      <c r="I20" s="71">
        <f t="shared" ref="I20:U20" si="11">+I18+I19</f>
        <v>26280</v>
      </c>
      <c r="J20" s="71">
        <f t="shared" si="11"/>
        <v>25253</v>
      </c>
      <c r="K20" s="71">
        <f t="shared" si="11"/>
        <v>25311</v>
      </c>
      <c r="L20" s="71">
        <f t="shared" si="11"/>
        <v>25482</v>
      </c>
      <c r="M20" s="71">
        <f t="shared" si="11"/>
        <v>25636</v>
      </c>
      <c r="N20" s="71">
        <f t="shared" si="11"/>
        <v>26105</v>
      </c>
      <c r="O20" s="71">
        <f t="shared" si="11"/>
        <v>26159</v>
      </c>
      <c r="P20" s="71">
        <f t="shared" si="11"/>
        <v>25848</v>
      </c>
      <c r="Q20" s="71">
        <f t="shared" si="11"/>
        <v>25608</v>
      </c>
      <c r="R20" s="71">
        <f t="shared" si="11"/>
        <v>25487</v>
      </c>
      <c r="S20" s="71">
        <f t="shared" si="11"/>
        <v>25646</v>
      </c>
      <c r="T20" s="71">
        <f t="shared" si="11"/>
        <v>25828</v>
      </c>
      <c r="U20" s="71">
        <f t="shared" si="11"/>
        <v>26105</v>
      </c>
      <c r="V20" s="70">
        <v>26607</v>
      </c>
      <c r="W20" s="70">
        <v>27207</v>
      </c>
      <c r="X20" s="70">
        <f>SUM(X18:X19)</f>
        <v>27972</v>
      </c>
      <c r="Y20" s="71">
        <f t="shared" ref="Y20:Z20" si="12">SUM(Y18:Y19)</f>
        <v>29158</v>
      </c>
      <c r="Z20" s="71">
        <f t="shared" si="12"/>
        <v>30162</v>
      </c>
      <c r="AA20" s="71">
        <f>AA29-AA24</f>
        <v>30955</v>
      </c>
      <c r="AB20" s="71">
        <f t="shared" si="10"/>
        <v>32470</v>
      </c>
      <c r="AC20" s="71">
        <f t="shared" si="10"/>
        <v>33105</v>
      </c>
    </row>
    <row r="21" spans="1:29" ht="15" customHeight="1">
      <c r="B21" s="46"/>
      <c r="C21" s="46"/>
      <c r="D21" s="46"/>
      <c r="E21" s="46"/>
      <c r="F21" s="46"/>
      <c r="G21" s="46"/>
      <c r="H21" s="46"/>
      <c r="I21" s="46"/>
      <c r="J21" s="46"/>
      <c r="K21" s="46"/>
      <c r="L21" s="46"/>
      <c r="M21" s="46"/>
      <c r="N21" s="46"/>
      <c r="O21" s="46"/>
      <c r="P21" s="46"/>
      <c r="Q21" s="46"/>
    </row>
    <row r="22" spans="1:29" ht="15" customHeight="1">
      <c r="A22" s="38" t="s">
        <v>127</v>
      </c>
      <c r="B22" s="46" t="s">
        <v>124</v>
      </c>
      <c r="C22" s="46"/>
      <c r="D22" s="46"/>
      <c r="E22" s="46"/>
      <c r="F22" s="46"/>
      <c r="G22" s="46"/>
      <c r="H22" s="41">
        <v>6633</v>
      </c>
      <c r="I22" s="41">
        <v>6866</v>
      </c>
      <c r="J22" s="41">
        <v>7002</v>
      </c>
      <c r="K22" s="41">
        <v>7430</v>
      </c>
      <c r="L22" s="41">
        <v>7872</v>
      </c>
      <c r="M22" s="41">
        <v>8406</v>
      </c>
      <c r="N22" s="41">
        <v>9029</v>
      </c>
      <c r="O22" s="41">
        <v>9351</v>
      </c>
      <c r="P22" s="41">
        <v>9752</v>
      </c>
      <c r="Q22" s="41">
        <v>9998</v>
      </c>
      <c r="R22" s="41">
        <v>10238</v>
      </c>
      <c r="S22" s="41">
        <v>10527</v>
      </c>
      <c r="T22" s="41">
        <v>10859</v>
      </c>
      <c r="U22" s="41">
        <v>11295</v>
      </c>
      <c r="V22" s="38">
        <v>11910</v>
      </c>
      <c r="W22" s="38">
        <v>12126</v>
      </c>
      <c r="X22" s="38">
        <v>12593</v>
      </c>
      <c r="Y22" s="38">
        <v>13869</v>
      </c>
      <c r="Z22" s="38">
        <v>14835</v>
      </c>
      <c r="AA22" s="38">
        <v>15645</v>
      </c>
      <c r="AB22" s="38">
        <v>16939</v>
      </c>
      <c r="AC22" s="38">
        <v>17611</v>
      </c>
    </row>
    <row r="23" spans="1:29" ht="15" customHeight="1">
      <c r="B23" s="46" t="s">
        <v>125</v>
      </c>
      <c r="C23" s="46"/>
      <c r="D23" s="46"/>
      <c r="E23" s="46"/>
      <c r="F23" s="46"/>
      <c r="G23" s="46"/>
      <c r="H23" s="41">
        <v>10589</v>
      </c>
      <c r="I23" s="41">
        <v>10539</v>
      </c>
      <c r="J23" s="41">
        <v>10266</v>
      </c>
      <c r="K23" s="41">
        <v>10418</v>
      </c>
      <c r="L23" s="41">
        <v>10713</v>
      </c>
      <c r="M23" s="41">
        <v>10862</v>
      </c>
      <c r="N23" s="41">
        <v>11360</v>
      </c>
      <c r="O23" s="41">
        <v>11469</v>
      </c>
      <c r="P23" s="41">
        <v>11324</v>
      </c>
      <c r="Q23" s="41">
        <v>11409</v>
      </c>
      <c r="R23" s="41">
        <v>11609</v>
      </c>
      <c r="S23" s="73">
        <v>11696</v>
      </c>
      <c r="T23" s="41">
        <v>11910</v>
      </c>
      <c r="U23" s="73">
        <v>12263</v>
      </c>
      <c r="V23" s="38">
        <v>12650</v>
      </c>
      <c r="W23" s="38">
        <v>12989</v>
      </c>
      <c r="X23" s="38">
        <v>13962</v>
      </c>
      <c r="Y23" s="38">
        <v>14615</v>
      </c>
      <c r="Z23" s="38">
        <v>15375</v>
      </c>
      <c r="AA23" s="38">
        <v>16253</v>
      </c>
      <c r="AB23" s="38">
        <v>17179</v>
      </c>
      <c r="AC23" s="38">
        <v>17455</v>
      </c>
    </row>
    <row r="24" spans="1:29" s="42" customFormat="1" ht="15" customHeight="1">
      <c r="A24" s="70" t="s">
        <v>128</v>
      </c>
      <c r="B24" s="74"/>
      <c r="C24" s="74"/>
      <c r="D24" s="74"/>
      <c r="E24" s="74"/>
      <c r="F24" s="74"/>
      <c r="G24" s="74"/>
      <c r="H24" s="71">
        <f>+H22+H23</f>
        <v>17222</v>
      </c>
      <c r="I24" s="71">
        <f t="shared" ref="I24:U24" si="13">+I22+I23</f>
        <v>17405</v>
      </c>
      <c r="J24" s="71">
        <f t="shared" si="13"/>
        <v>17268</v>
      </c>
      <c r="K24" s="71">
        <f t="shared" si="13"/>
        <v>17848</v>
      </c>
      <c r="L24" s="71">
        <f t="shared" si="13"/>
        <v>18585</v>
      </c>
      <c r="M24" s="71">
        <f t="shared" si="13"/>
        <v>19268</v>
      </c>
      <c r="N24" s="71">
        <f t="shared" si="13"/>
        <v>20389</v>
      </c>
      <c r="O24" s="71">
        <f t="shared" si="13"/>
        <v>20820</v>
      </c>
      <c r="P24" s="71">
        <f t="shared" si="13"/>
        <v>21076</v>
      </c>
      <c r="Q24" s="71">
        <f t="shared" si="13"/>
        <v>21407</v>
      </c>
      <c r="R24" s="71">
        <f t="shared" si="13"/>
        <v>21847</v>
      </c>
      <c r="S24" s="71">
        <f t="shared" si="13"/>
        <v>22223</v>
      </c>
      <c r="T24" s="71">
        <f t="shared" si="13"/>
        <v>22769</v>
      </c>
      <c r="U24" s="71">
        <f t="shared" si="13"/>
        <v>23558</v>
      </c>
      <c r="V24" s="70">
        <v>24560</v>
      </c>
      <c r="W24" s="70">
        <v>25115</v>
      </c>
      <c r="X24" s="70">
        <f>SUM(X22:X23)</f>
        <v>26555</v>
      </c>
      <c r="Y24" s="71">
        <f t="shared" ref="Y24:Z24" si="14">SUM(Y22:Y23)</f>
        <v>28484</v>
      </c>
      <c r="Z24" s="71">
        <f t="shared" si="14"/>
        <v>30210</v>
      </c>
      <c r="AA24" s="71">
        <f>AA22+AA23</f>
        <v>31898</v>
      </c>
      <c r="AB24" s="71">
        <f>AB22+AB23</f>
        <v>34118</v>
      </c>
      <c r="AC24" s="71">
        <f>AC22+AC23</f>
        <v>35066</v>
      </c>
    </row>
    <row r="25" spans="1:29" ht="15" customHeight="1">
      <c r="B25" s="46"/>
      <c r="C25" s="46"/>
      <c r="D25" s="46"/>
      <c r="E25" s="46"/>
      <c r="F25" s="46"/>
      <c r="G25" s="46"/>
      <c r="H25" s="46"/>
      <c r="I25" s="46"/>
      <c r="J25" s="46"/>
      <c r="K25" s="46"/>
      <c r="L25" s="46"/>
      <c r="M25" s="46"/>
      <c r="N25" s="46"/>
      <c r="O25" s="46"/>
      <c r="P25" s="46"/>
      <c r="Q25" s="46"/>
    </row>
    <row r="26" spans="1:29" s="42" customFormat="1" ht="15" customHeight="1">
      <c r="A26" s="42" t="s">
        <v>129</v>
      </c>
      <c r="B26" s="44"/>
      <c r="C26" s="44"/>
      <c r="D26" s="44"/>
      <c r="E26" s="44"/>
      <c r="F26" s="44"/>
      <c r="G26" s="44"/>
      <c r="H26" s="44"/>
      <c r="I26" s="44"/>
      <c r="J26" s="44"/>
      <c r="K26" s="44"/>
      <c r="L26" s="44"/>
      <c r="M26" s="44"/>
      <c r="N26" s="44"/>
      <c r="O26" s="44"/>
      <c r="P26" s="44"/>
      <c r="Q26" s="44"/>
      <c r="U26" s="45"/>
      <c r="V26" s="38"/>
      <c r="X26" s="38"/>
    </row>
    <row r="27" spans="1:29" s="42" customFormat="1" ht="15" customHeight="1">
      <c r="B27" s="38" t="s">
        <v>124</v>
      </c>
      <c r="C27" s="46"/>
      <c r="D27" s="46"/>
      <c r="E27" s="46"/>
      <c r="F27" s="46"/>
      <c r="G27" s="46"/>
      <c r="H27" s="41">
        <v>22719</v>
      </c>
      <c r="I27" s="41">
        <v>22702</v>
      </c>
      <c r="J27" s="41">
        <v>22547</v>
      </c>
      <c r="K27" s="41">
        <v>23135</v>
      </c>
      <c r="L27" s="41">
        <v>23877</v>
      </c>
      <c r="M27" s="41">
        <v>24579</v>
      </c>
      <c r="N27" s="41">
        <v>25499</v>
      </c>
      <c r="O27" s="41">
        <v>25870</v>
      </c>
      <c r="P27" s="41">
        <v>26269</v>
      </c>
      <c r="Q27" s="41">
        <v>26566</v>
      </c>
      <c r="R27" s="41">
        <v>26844</v>
      </c>
      <c r="S27" s="41">
        <v>27293</v>
      </c>
      <c r="T27" s="41">
        <v>27759</v>
      </c>
      <c r="U27" s="41">
        <v>28458</v>
      </c>
      <c r="V27" s="38">
        <v>29275</v>
      </c>
      <c r="W27" s="38">
        <v>29837</v>
      </c>
      <c r="X27" s="38">
        <f>X18+X22</f>
        <v>30990</v>
      </c>
      <c r="Y27" s="38">
        <f>Y18+Y22</f>
        <v>33107</v>
      </c>
      <c r="Z27" s="38">
        <v>34668</v>
      </c>
      <c r="AA27" s="38">
        <v>35898</v>
      </c>
      <c r="AB27" s="38">
        <v>38071</v>
      </c>
      <c r="AC27" s="38">
        <v>39217</v>
      </c>
    </row>
    <row r="28" spans="1:29" s="42" customFormat="1" ht="15" customHeight="1">
      <c r="B28" s="38" t="s">
        <v>125</v>
      </c>
      <c r="C28" s="46"/>
      <c r="D28" s="46"/>
      <c r="E28" s="46"/>
      <c r="F28" s="46"/>
      <c r="G28" s="46"/>
      <c r="H28" s="41">
        <v>21283</v>
      </c>
      <c r="I28" s="41">
        <v>20983</v>
      </c>
      <c r="J28" s="41">
        <v>19974</v>
      </c>
      <c r="K28" s="41">
        <v>20024</v>
      </c>
      <c r="L28" s="41">
        <v>20190</v>
      </c>
      <c r="M28" s="41">
        <v>20325</v>
      </c>
      <c r="N28" s="41">
        <v>20995</v>
      </c>
      <c r="O28" s="41">
        <v>21109</v>
      </c>
      <c r="P28" s="41">
        <v>20655</v>
      </c>
      <c r="Q28" s="41">
        <v>20449</v>
      </c>
      <c r="R28" s="41">
        <v>20490</v>
      </c>
      <c r="S28" s="41">
        <v>20576</v>
      </c>
      <c r="T28" s="41">
        <v>20838</v>
      </c>
      <c r="U28" s="73">
        <v>21205</v>
      </c>
      <c r="V28" s="38">
        <v>21892</v>
      </c>
      <c r="W28" s="38">
        <v>22485</v>
      </c>
      <c r="X28" s="38">
        <f>X19+X23</f>
        <v>23537</v>
      </c>
      <c r="Y28" s="38">
        <v>24535</v>
      </c>
      <c r="Z28" s="38">
        <v>25704</v>
      </c>
      <c r="AA28" s="38">
        <v>26955</v>
      </c>
      <c r="AB28" s="38">
        <v>28517</v>
      </c>
      <c r="AC28" s="38">
        <v>28954</v>
      </c>
    </row>
    <row r="29" spans="1:29" s="42" customFormat="1" ht="15" customHeight="1">
      <c r="A29" s="70" t="s">
        <v>130</v>
      </c>
      <c r="B29" s="70"/>
      <c r="C29" s="74"/>
      <c r="D29" s="74"/>
      <c r="E29" s="74"/>
      <c r="F29" s="74"/>
      <c r="G29" s="74"/>
      <c r="H29" s="71">
        <f t="shared" ref="H29" si="15">SUM(H27:H28)</f>
        <v>44002</v>
      </c>
      <c r="I29" s="71">
        <f t="shared" ref="I29" si="16">SUM(I27:I28)</f>
        <v>43685</v>
      </c>
      <c r="J29" s="71">
        <f t="shared" ref="J29" si="17">SUM(J27:J28)</f>
        <v>42521</v>
      </c>
      <c r="K29" s="71">
        <f t="shared" ref="K29" si="18">SUM(K27:K28)</f>
        <v>43159</v>
      </c>
      <c r="L29" s="71">
        <f t="shared" ref="L29" si="19">SUM(L27:L28)</f>
        <v>44067</v>
      </c>
      <c r="M29" s="71">
        <f t="shared" ref="M29" si="20">SUM(M27:M28)</f>
        <v>44904</v>
      </c>
      <c r="N29" s="71">
        <f t="shared" ref="N29" si="21">SUM(N27:N28)</f>
        <v>46494</v>
      </c>
      <c r="O29" s="71">
        <f t="shared" ref="O29" si="22">SUM(O27:O28)</f>
        <v>46979</v>
      </c>
      <c r="P29" s="71">
        <f t="shared" ref="P29:Q29" si="23">SUM(P27:P28)</f>
        <v>46924</v>
      </c>
      <c r="Q29" s="71">
        <f t="shared" si="23"/>
        <v>47015</v>
      </c>
      <c r="R29" s="71">
        <f t="shared" ref="R29:U29" si="24">SUM(R27:R28)</f>
        <v>47334</v>
      </c>
      <c r="S29" s="71">
        <f t="shared" si="24"/>
        <v>47869</v>
      </c>
      <c r="T29" s="71">
        <f t="shared" si="24"/>
        <v>48597</v>
      </c>
      <c r="U29" s="71">
        <f t="shared" si="24"/>
        <v>49663</v>
      </c>
      <c r="V29" s="70">
        <f>SUM(V27:V28)</f>
        <v>51167</v>
      </c>
      <c r="W29" s="70">
        <f>SUM(W27:W28)</f>
        <v>52322</v>
      </c>
      <c r="X29" s="70">
        <f>SUM(X27:X28)</f>
        <v>54527</v>
      </c>
      <c r="Y29" s="71">
        <f t="shared" ref="Y29:Z29" si="25">SUM(Y27:Y28)</f>
        <v>57642</v>
      </c>
      <c r="Z29" s="71">
        <f t="shared" si="25"/>
        <v>60372</v>
      </c>
      <c r="AA29" s="71">
        <f>AA27+AA28</f>
        <v>62853</v>
      </c>
      <c r="AB29" s="71">
        <f>AB27+AB28</f>
        <v>66588</v>
      </c>
      <c r="AC29" s="71">
        <f>AC27+AC28</f>
        <v>68171</v>
      </c>
    </row>
    <row r="31" spans="1:29" ht="15" customHeight="1">
      <c r="A31" s="38" t="s">
        <v>132</v>
      </c>
    </row>
    <row r="32" spans="1:29" ht="15" customHeight="1">
      <c r="A32" s="41" t="s">
        <v>133</v>
      </c>
    </row>
    <row r="33" spans="7:14" ht="15" customHeight="1">
      <c r="I33" s="42"/>
      <c r="J33" s="42"/>
      <c r="K33" s="42"/>
      <c r="L33" s="42"/>
      <c r="M33" s="42"/>
      <c r="N33" s="42"/>
    </row>
    <row r="34" spans="7:14" ht="15" customHeight="1">
      <c r="H34" s="42"/>
    </row>
    <row r="35" spans="7:14" ht="15" customHeight="1">
      <c r="H35" s="42"/>
    </row>
    <row r="36" spans="7:14" ht="15" customHeight="1">
      <c r="H36" s="42"/>
      <c r="I36" s="42"/>
    </row>
    <row r="37" spans="7:14" ht="15" customHeight="1">
      <c r="G37" s="42"/>
    </row>
    <row r="38" spans="7:14" ht="15" customHeight="1">
      <c r="G38" s="42"/>
    </row>
    <row r="39" spans="7:14" ht="15" customHeight="1">
      <c r="G39" s="42"/>
    </row>
    <row r="40" spans="7:14" ht="15" customHeight="1">
      <c r="G40" s="42"/>
    </row>
    <row r="41" spans="7:14" ht="15" customHeight="1">
      <c r="G41" s="42"/>
    </row>
    <row r="42" spans="7:14" ht="15" customHeight="1">
      <c r="G42" s="42"/>
    </row>
    <row r="43" spans="7:14" ht="15" customHeight="1">
      <c r="G43" s="42"/>
    </row>
    <row r="44" spans="7:14" ht="15" customHeight="1">
      <c r="G44" s="42"/>
    </row>
    <row r="45" spans="7:14" ht="15" customHeight="1">
      <c r="G45" s="42"/>
    </row>
    <row r="46" spans="7:14" ht="15" customHeight="1">
      <c r="G46" s="42"/>
    </row>
    <row r="47" spans="7:14" ht="15" customHeight="1">
      <c r="G47" s="42"/>
    </row>
    <row r="48" spans="7:14" ht="15" customHeight="1">
      <c r="G48" s="42"/>
    </row>
    <row r="49" spans="7:9" ht="15" customHeight="1">
      <c r="G49" s="42"/>
    </row>
    <row r="50" spans="7:9" ht="15" customHeight="1">
      <c r="G50" s="42"/>
    </row>
    <row r="51" spans="7:9" ht="15" customHeight="1">
      <c r="G51" s="42"/>
    </row>
    <row r="52" spans="7:9" ht="15" customHeight="1">
      <c r="G52" s="42"/>
    </row>
    <row r="53" spans="7:9" ht="15" customHeight="1">
      <c r="G53" s="42"/>
    </row>
    <row r="54" spans="7:9" ht="15" customHeight="1">
      <c r="G54" s="42"/>
    </row>
    <row r="55" spans="7:9" ht="15" customHeight="1">
      <c r="G55" s="42"/>
    </row>
    <row r="56" spans="7:9" ht="15" customHeight="1">
      <c r="G56" s="42"/>
    </row>
    <row r="57" spans="7:9" ht="15" customHeight="1">
      <c r="G57" s="42"/>
    </row>
    <row r="58" spans="7:9" ht="15" customHeight="1">
      <c r="G58" s="42"/>
    </row>
    <row r="59" spans="7:9" ht="15" customHeight="1">
      <c r="G59" s="42"/>
    </row>
    <row r="63" spans="7:9" ht="15" customHeight="1">
      <c r="H63" s="42"/>
      <c r="I63" s="42"/>
    </row>
  </sheetData>
  <pageMargins left="0.70866141732283472" right="0.70866141732283472" top="0.74803149606299213" bottom="0.74803149606299213" header="0.31496062992125984" footer="0.31496062992125984"/>
  <pageSetup paperSize="9" scale="75" orientation="landscape" r:id="rId1"/>
  <headerFooter>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03"/>
  <sheetViews>
    <sheetView topLeftCell="A145" zoomScaleNormal="100" workbookViewId="0">
      <pane xSplit="1" topLeftCell="N1" activePane="topRight" state="frozen"/>
      <selection activeCell="A13" sqref="A13"/>
      <selection pane="topRight" activeCell="AB3" sqref="AB3:AB188"/>
    </sheetView>
  </sheetViews>
  <sheetFormatPr defaultColWidth="9.1796875" defaultRowHeight="14.5"/>
  <cols>
    <col min="1" max="1" width="18.26953125" style="41" customWidth="1"/>
    <col min="2" max="19" width="7.7265625" style="41" customWidth="1"/>
    <col min="20" max="20" width="9.1796875" style="41"/>
    <col min="21" max="21" width="9.1796875" style="38"/>
    <col min="22" max="22" width="9.1796875" style="41" customWidth="1"/>
    <col min="23" max="23" width="9.1796875" style="38"/>
    <col min="24" max="16384" width="9.1796875" style="41"/>
  </cols>
  <sheetData>
    <row r="1" spans="1:28" ht="18.5">
      <c r="A1" s="47" t="s">
        <v>134</v>
      </c>
    </row>
    <row r="3" spans="1:28" s="45" customFormat="1">
      <c r="A3" s="71" t="s">
        <v>124</v>
      </c>
      <c r="B3" s="70">
        <v>1998</v>
      </c>
      <c r="C3" s="70">
        <v>1999</v>
      </c>
      <c r="D3" s="70">
        <v>2000</v>
      </c>
      <c r="E3" s="70">
        <v>2001</v>
      </c>
      <c r="F3" s="70">
        <v>2002</v>
      </c>
      <c r="G3" s="70">
        <v>2003</v>
      </c>
      <c r="H3" s="70">
        <v>2004</v>
      </c>
      <c r="I3" s="70">
        <v>2005</v>
      </c>
      <c r="J3" s="70">
        <v>2006</v>
      </c>
      <c r="K3" s="70">
        <v>2007</v>
      </c>
      <c r="L3" s="70">
        <v>2008</v>
      </c>
      <c r="M3" s="70">
        <v>2009</v>
      </c>
      <c r="N3" s="70">
        <v>2010</v>
      </c>
      <c r="O3" s="70">
        <v>2011</v>
      </c>
      <c r="P3" s="70">
        <v>2012</v>
      </c>
      <c r="Q3" s="70">
        <v>2013</v>
      </c>
      <c r="R3" s="70">
        <v>2014</v>
      </c>
      <c r="S3" s="70">
        <v>2015</v>
      </c>
      <c r="T3" s="70">
        <v>2016</v>
      </c>
      <c r="U3" s="70">
        <v>2017</v>
      </c>
      <c r="V3" s="71">
        <v>2018</v>
      </c>
      <c r="W3" s="70">
        <v>2019</v>
      </c>
      <c r="X3" s="70">
        <v>2020</v>
      </c>
      <c r="Y3" s="70">
        <v>2021</v>
      </c>
      <c r="Z3" s="70">
        <v>2022</v>
      </c>
      <c r="AA3" s="70">
        <v>2023</v>
      </c>
      <c r="AB3" s="70">
        <v>2024</v>
      </c>
    </row>
    <row r="4" spans="1:28">
      <c r="A4" s="41" t="s">
        <v>135</v>
      </c>
      <c r="B4" s="41">
        <v>1569</v>
      </c>
      <c r="C4" s="41">
        <v>1599</v>
      </c>
      <c r="D4" s="41">
        <v>1629</v>
      </c>
      <c r="E4" s="41">
        <v>1605</v>
      </c>
      <c r="F4" s="41">
        <v>1575</v>
      </c>
      <c r="G4" s="41">
        <v>1600.7745999999993</v>
      </c>
      <c r="H4" s="41">
        <v>1627.6666999999993</v>
      </c>
      <c r="I4" s="41">
        <v>1611.7160999999999</v>
      </c>
      <c r="J4" s="41">
        <v>1658.6509000000008</v>
      </c>
      <c r="K4" s="41">
        <v>1713.4773000000002</v>
      </c>
      <c r="L4" s="41">
        <v>1715.6294000000005</v>
      </c>
      <c r="M4" s="41">
        <v>1707.990600000001</v>
      </c>
      <c r="N4" s="41">
        <v>1708.069099999999</v>
      </c>
      <c r="O4" s="41">
        <v>1738.1280000000008</v>
      </c>
      <c r="P4" s="41">
        <v>1799.8987000000004</v>
      </c>
      <c r="Q4" s="72">
        <v>1938.0011999999992</v>
      </c>
      <c r="R4" s="72">
        <v>2076.5467999999987</v>
      </c>
      <c r="S4" s="72">
        <v>2182.0362000000018</v>
      </c>
      <c r="T4" s="41">
        <v>2303.5894000000017</v>
      </c>
      <c r="U4" s="41">
        <v>2380</v>
      </c>
      <c r="V4" s="41">
        <v>2413</v>
      </c>
      <c r="W4" s="41">
        <v>2472.1664000000001</v>
      </c>
      <c r="X4" s="41">
        <v>2641.3577</v>
      </c>
      <c r="Y4" s="41">
        <v>2748.2177999999994</v>
      </c>
      <c r="Z4" s="41">
        <f>Z55+Z72+Z89+Z106+Z123+Z140+Z174</f>
        <v>2781.0340999999989</v>
      </c>
      <c r="AA4" s="41">
        <v>2931.039499999998</v>
      </c>
      <c r="AB4" s="41">
        <v>3006.2994999999983</v>
      </c>
    </row>
    <row r="5" spans="1:28">
      <c r="A5" s="41" t="s">
        <v>136</v>
      </c>
      <c r="B5" s="41">
        <v>1848</v>
      </c>
      <c r="C5" s="41">
        <v>1978</v>
      </c>
      <c r="D5" s="41">
        <v>2082</v>
      </c>
      <c r="E5" s="41">
        <v>2212</v>
      </c>
      <c r="F5" s="41">
        <v>2342</v>
      </c>
      <c r="G5" s="41">
        <v>2400.0717999999993</v>
      </c>
      <c r="H5" s="41">
        <v>2456.4073000000012</v>
      </c>
      <c r="I5" s="41">
        <v>2411.183100000002</v>
      </c>
      <c r="J5" s="41">
        <v>2445.6366000000007</v>
      </c>
      <c r="K5" s="41">
        <v>2493.0146999999993</v>
      </c>
      <c r="L5" s="41">
        <v>2521.8365000000013</v>
      </c>
      <c r="M5" s="41">
        <v>2549.9873999999995</v>
      </c>
      <c r="N5" s="41">
        <v>2533.4764000000018</v>
      </c>
      <c r="O5" s="41">
        <v>2409.4394000000043</v>
      </c>
      <c r="P5" s="41">
        <v>2332.7779000000014</v>
      </c>
      <c r="Q5" s="41">
        <v>2307.0109000000016</v>
      </c>
      <c r="R5" s="41">
        <v>2354.5420000000026</v>
      </c>
      <c r="S5" s="41">
        <v>2489.9341999999992</v>
      </c>
      <c r="T5" s="41">
        <v>2712.8515000000052</v>
      </c>
      <c r="U5" s="41">
        <v>2755</v>
      </c>
      <c r="V5" s="41">
        <v>2738</v>
      </c>
      <c r="W5" s="41">
        <v>2857.2625200000002</v>
      </c>
      <c r="X5" s="41">
        <v>2994.6402499999999</v>
      </c>
      <c r="Y5" s="41">
        <v>3186.6641300000001</v>
      </c>
      <c r="Z5" s="41">
        <f t="shared" ref="Z5:Z17" si="0">Z56+Z73+Z90+Z107+Z124+Z141+Z175</f>
        <v>3347.7355400000001</v>
      </c>
      <c r="AA5" s="41">
        <v>3347.7355400000001</v>
      </c>
      <c r="AB5" s="41">
        <v>3650.0157399999998</v>
      </c>
    </row>
    <row r="6" spans="1:28">
      <c r="A6" s="41" t="s">
        <v>137</v>
      </c>
      <c r="B6" s="41">
        <v>1582</v>
      </c>
      <c r="C6" s="41">
        <v>1635</v>
      </c>
      <c r="D6" s="41">
        <v>1729</v>
      </c>
      <c r="E6" s="41">
        <v>1765</v>
      </c>
      <c r="F6" s="41">
        <v>1784</v>
      </c>
      <c r="G6" s="41">
        <v>1832.6666999999982</v>
      </c>
      <c r="H6" s="41">
        <v>1818.1082999999987</v>
      </c>
      <c r="I6" s="41">
        <v>1762.8483999999978</v>
      </c>
      <c r="J6" s="41">
        <v>1712.5277000000008</v>
      </c>
      <c r="K6" s="41">
        <v>1716.5902999999989</v>
      </c>
      <c r="L6" s="41">
        <v>1735.4446999999991</v>
      </c>
      <c r="M6" s="41">
        <v>1812.1581000000003</v>
      </c>
      <c r="N6" s="41">
        <v>1932.4559999999985</v>
      </c>
      <c r="O6" s="41">
        <v>2034.7981999999995</v>
      </c>
      <c r="P6" s="41">
        <v>2059.2823999999969</v>
      </c>
      <c r="Q6" s="41">
        <v>2130.1385000000005</v>
      </c>
      <c r="R6" s="41">
        <v>2230.2689999999993</v>
      </c>
      <c r="S6" s="41">
        <v>2289.2889999999989</v>
      </c>
      <c r="T6" s="41">
        <v>2300.7316999999985</v>
      </c>
      <c r="U6" s="41">
        <v>2296</v>
      </c>
      <c r="V6" s="41">
        <v>2339</v>
      </c>
      <c r="W6" s="41">
        <v>2404.6150000000002</v>
      </c>
      <c r="X6" s="41">
        <v>2462.7038000000002</v>
      </c>
      <c r="Y6" s="41">
        <v>2550.7941999999998</v>
      </c>
      <c r="Z6" s="41">
        <f t="shared" si="0"/>
        <v>2602.0128000000009</v>
      </c>
      <c r="AA6" s="41">
        <v>2753.2168000000001</v>
      </c>
      <c r="AB6" s="41">
        <v>2852.1785999999997</v>
      </c>
    </row>
    <row r="7" spans="1:28">
      <c r="A7" s="41" t="s">
        <v>138</v>
      </c>
      <c r="B7" s="41">
        <v>686</v>
      </c>
      <c r="C7" s="41">
        <v>696</v>
      </c>
      <c r="D7" s="41">
        <v>698</v>
      </c>
      <c r="E7" s="41">
        <v>719</v>
      </c>
      <c r="F7" s="41">
        <v>744</v>
      </c>
      <c r="G7" s="41">
        <v>770.47629999999992</v>
      </c>
      <c r="H7" s="41">
        <v>765.21</v>
      </c>
      <c r="I7" s="41">
        <v>724.0500000000003</v>
      </c>
      <c r="J7" s="41">
        <v>778.58999999999992</v>
      </c>
      <c r="K7" s="41">
        <v>802.35999999999979</v>
      </c>
      <c r="L7" s="41">
        <v>834.47</v>
      </c>
      <c r="M7" s="41">
        <v>939.02999999999952</v>
      </c>
      <c r="N7" s="41">
        <v>988.1999999999997</v>
      </c>
      <c r="O7" s="41">
        <v>1005.9899999999998</v>
      </c>
      <c r="P7" s="41">
        <v>1047.3999999999996</v>
      </c>
      <c r="Q7" s="41">
        <v>1068.7</v>
      </c>
      <c r="R7" s="41">
        <v>1060.6699999999996</v>
      </c>
      <c r="S7" s="41">
        <v>1068.58</v>
      </c>
      <c r="T7" s="41">
        <v>1111.8599999999985</v>
      </c>
      <c r="U7" s="41">
        <v>1167</v>
      </c>
      <c r="V7" s="41">
        <v>1251</v>
      </c>
      <c r="W7" s="41">
        <v>1335.68</v>
      </c>
      <c r="X7" s="41">
        <v>1398.19</v>
      </c>
      <c r="Y7" s="41">
        <v>1371.2588000000003</v>
      </c>
      <c r="Z7" s="41">
        <f t="shared" si="0"/>
        <v>1358.0761000000002</v>
      </c>
      <c r="AA7" s="41">
        <v>1441.4432000000002</v>
      </c>
      <c r="AB7" s="41">
        <v>1497.1142</v>
      </c>
    </row>
    <row r="8" spans="1:28">
      <c r="A8" s="41" t="s">
        <v>139</v>
      </c>
      <c r="B8" s="41">
        <v>416</v>
      </c>
      <c r="C8" s="41">
        <v>411</v>
      </c>
      <c r="D8" s="41">
        <v>540</v>
      </c>
      <c r="E8" s="41">
        <v>567</v>
      </c>
      <c r="F8" s="41">
        <v>575</v>
      </c>
      <c r="G8" s="41">
        <v>602.57999999999981</v>
      </c>
      <c r="H8" s="41">
        <v>610.53</v>
      </c>
      <c r="I8" s="41">
        <v>643.95999999999992</v>
      </c>
      <c r="J8" s="41">
        <v>667.90999999999951</v>
      </c>
      <c r="K8" s="41">
        <v>719.11500000000058</v>
      </c>
      <c r="L8" s="41">
        <v>777.37499999999989</v>
      </c>
      <c r="M8" s="41">
        <v>911.22499999999923</v>
      </c>
      <c r="N8" s="41">
        <v>945.12499999999966</v>
      </c>
      <c r="O8" s="41">
        <v>930.98499999999922</v>
      </c>
      <c r="P8" s="41">
        <v>922.03499999999929</v>
      </c>
      <c r="Q8" s="41">
        <v>901.82499999999914</v>
      </c>
      <c r="R8" s="41">
        <v>892.169299999999</v>
      </c>
      <c r="S8" s="41">
        <v>953.00599999999872</v>
      </c>
      <c r="T8" s="41">
        <v>996.83999999999946</v>
      </c>
      <c r="U8" s="41">
        <v>1041</v>
      </c>
      <c r="V8" s="41">
        <v>1051</v>
      </c>
      <c r="W8" s="41">
        <v>1097.3430000000001</v>
      </c>
      <c r="X8" s="41">
        <v>1172.6689999999999</v>
      </c>
      <c r="Y8" s="41">
        <v>1245.4629999999997</v>
      </c>
      <c r="Z8" s="41">
        <f t="shared" si="0"/>
        <v>1299.7719999999999</v>
      </c>
      <c r="AA8" s="41">
        <v>1402.1959999999997</v>
      </c>
      <c r="AB8" s="41">
        <v>1487.2180000000003</v>
      </c>
    </row>
    <row r="9" spans="1:28">
      <c r="A9" s="41" t="s">
        <v>140</v>
      </c>
      <c r="B9" s="41">
        <v>1448</v>
      </c>
      <c r="C9" s="41">
        <v>1506</v>
      </c>
      <c r="D9" s="41">
        <v>1520</v>
      </c>
      <c r="E9" s="41">
        <v>1760</v>
      </c>
      <c r="F9" s="41">
        <v>1959</v>
      </c>
      <c r="G9" s="41">
        <v>1995.1033999999988</v>
      </c>
      <c r="H9" s="41">
        <v>1995.5667000000005</v>
      </c>
      <c r="I9" s="41">
        <v>1954.8957000000005</v>
      </c>
      <c r="J9" s="41">
        <v>1997.516599999999</v>
      </c>
      <c r="K9" s="41">
        <v>2096.2500000000005</v>
      </c>
      <c r="L9" s="41">
        <v>2146.5470000000005</v>
      </c>
      <c r="M9" s="41">
        <v>2185.4724999999999</v>
      </c>
      <c r="N9" s="41">
        <v>2237.8297999999991</v>
      </c>
      <c r="O9" s="41">
        <v>2350.5742000000005</v>
      </c>
      <c r="P9" s="41">
        <v>2399.9223000000029</v>
      </c>
      <c r="Q9" s="41">
        <v>2444.0370000000034</v>
      </c>
      <c r="R9" s="41">
        <v>2540.942700000006</v>
      </c>
      <c r="S9" s="41">
        <v>2638.2712999999999</v>
      </c>
      <c r="T9" s="41">
        <v>2698.0499000000059</v>
      </c>
      <c r="U9" s="41">
        <v>2753</v>
      </c>
      <c r="V9" s="41">
        <v>2764</v>
      </c>
      <c r="W9" s="41">
        <v>2823.7755999999999</v>
      </c>
      <c r="X9" s="41">
        <v>2966.8591000000001</v>
      </c>
      <c r="Y9" s="41">
        <v>3184.08491</v>
      </c>
      <c r="Z9" s="41">
        <f t="shared" si="0"/>
        <v>3335.2334300000002</v>
      </c>
      <c r="AA9" s="41">
        <v>3565.3250900000012</v>
      </c>
      <c r="AB9" s="41">
        <v>3706.5141000000003</v>
      </c>
    </row>
    <row r="10" spans="1:28">
      <c r="A10" s="41" t="s">
        <v>141</v>
      </c>
      <c r="B10" s="41">
        <v>1168</v>
      </c>
      <c r="C10" s="41">
        <v>1231</v>
      </c>
      <c r="D10" s="41">
        <v>1337</v>
      </c>
      <c r="E10" s="41">
        <v>1448</v>
      </c>
      <c r="F10" s="41">
        <v>1539</v>
      </c>
      <c r="G10" s="41">
        <v>1582.0439999999992</v>
      </c>
      <c r="H10" s="41">
        <v>1608.9152999999988</v>
      </c>
      <c r="I10" s="41">
        <v>1579.5385999999987</v>
      </c>
      <c r="J10" s="41">
        <v>1663.823599999999</v>
      </c>
      <c r="K10" s="41">
        <v>1698.3629000000005</v>
      </c>
      <c r="L10" s="41">
        <v>1777.7935999999982</v>
      </c>
      <c r="M10" s="41">
        <v>1885.5447999999967</v>
      </c>
      <c r="N10" s="41">
        <v>1902.5086999999999</v>
      </c>
      <c r="O10" s="41">
        <v>1991.4176999999997</v>
      </c>
      <c r="P10" s="41">
        <v>2076.3577</v>
      </c>
      <c r="Q10" s="41">
        <v>2125.9467</v>
      </c>
      <c r="R10" s="41">
        <v>2107.0825999999993</v>
      </c>
      <c r="S10" s="41">
        <v>2032.3018999999997</v>
      </c>
      <c r="T10" s="41">
        <v>1964.3418999999988</v>
      </c>
      <c r="U10" s="41">
        <v>1942</v>
      </c>
      <c r="V10" s="41">
        <v>1987</v>
      </c>
      <c r="W10" s="41">
        <v>2012.1169000000002</v>
      </c>
      <c r="X10" s="41">
        <v>2152.0868999999998</v>
      </c>
      <c r="Y10" s="41">
        <v>2327.5700000000006</v>
      </c>
      <c r="Z10" s="41">
        <f t="shared" si="0"/>
        <v>2458.5600000000004</v>
      </c>
      <c r="AA10" s="41">
        <v>2606.2599999999998</v>
      </c>
      <c r="AB10" s="41">
        <v>2651.3500000000004</v>
      </c>
    </row>
    <row r="11" spans="1:28">
      <c r="A11" s="41" t="s">
        <v>142</v>
      </c>
      <c r="B11" s="41">
        <v>1260</v>
      </c>
      <c r="C11" s="41">
        <v>1278</v>
      </c>
      <c r="D11" s="41">
        <v>1356</v>
      </c>
      <c r="E11" s="41">
        <v>1450</v>
      </c>
      <c r="F11" s="41">
        <v>1555</v>
      </c>
      <c r="G11" s="41">
        <v>1560.3899999999994</v>
      </c>
      <c r="H11" s="41">
        <v>1515.7699999999988</v>
      </c>
      <c r="I11" s="41">
        <v>1515.6899999999989</v>
      </c>
      <c r="J11" s="41">
        <v>1516.5717999999983</v>
      </c>
      <c r="K11" s="41">
        <v>1491.961399999997</v>
      </c>
      <c r="L11" s="41">
        <v>1518.4428999999986</v>
      </c>
      <c r="M11" s="41">
        <v>1519.7075999999975</v>
      </c>
      <c r="N11" s="41">
        <v>1543.4183999999977</v>
      </c>
      <c r="O11" s="41">
        <v>1614.285799999999</v>
      </c>
      <c r="P11" s="41">
        <v>1779.1102999999973</v>
      </c>
      <c r="Q11" s="41">
        <v>1851.901999999998</v>
      </c>
      <c r="R11" s="41">
        <v>1877.9641999999981</v>
      </c>
      <c r="S11" s="41">
        <v>1831.0338999999969</v>
      </c>
      <c r="T11" s="41">
        <v>1757.3908999999983</v>
      </c>
      <c r="U11" s="41">
        <v>1717</v>
      </c>
      <c r="V11" s="41">
        <v>1667</v>
      </c>
      <c r="W11" s="41">
        <v>1759.0978</v>
      </c>
      <c r="X11" s="41">
        <v>1968.2526000000003</v>
      </c>
      <c r="Y11" s="41">
        <v>2113.3462</v>
      </c>
      <c r="Z11" s="41">
        <f t="shared" si="0"/>
        <v>2279.7837999999997</v>
      </c>
      <c r="AA11" s="41">
        <v>2363.1873999999998</v>
      </c>
      <c r="AB11" s="41">
        <v>2352.1432209999998</v>
      </c>
    </row>
    <row r="12" spans="1:28">
      <c r="A12" s="41" t="s">
        <v>143</v>
      </c>
      <c r="B12" s="41">
        <v>600</v>
      </c>
      <c r="C12" s="41">
        <v>586</v>
      </c>
      <c r="D12" s="41">
        <v>607</v>
      </c>
      <c r="E12" s="41">
        <v>601</v>
      </c>
      <c r="F12" s="41">
        <v>642</v>
      </c>
      <c r="G12" s="41">
        <v>695.66159999999968</v>
      </c>
      <c r="H12" s="41">
        <v>708.00759999999946</v>
      </c>
      <c r="I12" s="41">
        <v>681.24920000000009</v>
      </c>
      <c r="J12" s="41">
        <v>767.86259999999993</v>
      </c>
      <c r="K12" s="41">
        <v>798.85879999999975</v>
      </c>
      <c r="L12" s="41">
        <v>893.1064999999993</v>
      </c>
      <c r="M12" s="41">
        <v>953.58159999999941</v>
      </c>
      <c r="N12" s="41">
        <v>978.31629999999927</v>
      </c>
      <c r="O12" s="41">
        <v>948.79999999999939</v>
      </c>
      <c r="P12" s="41">
        <v>927.15869999999882</v>
      </c>
      <c r="Q12" s="41">
        <v>898.57369999999867</v>
      </c>
      <c r="R12" s="41">
        <v>848.97379999999919</v>
      </c>
      <c r="S12" s="41">
        <v>847.74319999999966</v>
      </c>
      <c r="T12" s="41">
        <v>900.36029999999948</v>
      </c>
      <c r="U12" s="41">
        <v>970</v>
      </c>
      <c r="V12" s="41">
        <v>1039</v>
      </c>
      <c r="W12" s="41">
        <v>1044.856</v>
      </c>
      <c r="X12" s="41">
        <v>1083.335</v>
      </c>
      <c r="Y12" s="41">
        <v>1103.3290000000002</v>
      </c>
      <c r="Z12" s="41">
        <f t="shared" si="0"/>
        <v>1160.0050000000001</v>
      </c>
      <c r="AA12" s="41">
        <v>1296.9449999999999</v>
      </c>
      <c r="AB12" s="41">
        <v>1383.4350000000004</v>
      </c>
    </row>
    <row r="13" spans="1:28">
      <c r="A13" s="41" t="s">
        <v>144</v>
      </c>
      <c r="B13" s="41">
        <v>2082</v>
      </c>
      <c r="C13" s="41">
        <v>2214</v>
      </c>
      <c r="D13" s="41">
        <v>2305.7600000000002</v>
      </c>
      <c r="E13" s="41">
        <v>2207.1000000000004</v>
      </c>
      <c r="F13" s="41">
        <v>2218</v>
      </c>
      <c r="G13" s="41">
        <v>2197.8428999999983</v>
      </c>
      <c r="H13" s="41">
        <v>2237.7460000000001</v>
      </c>
      <c r="I13" s="41">
        <v>2312.646099999999</v>
      </c>
      <c r="J13" s="41">
        <v>2494.721500000001</v>
      </c>
      <c r="K13" s="41">
        <v>2580.0724000000018</v>
      </c>
      <c r="L13" s="41">
        <v>2645.1210000000024</v>
      </c>
      <c r="M13" s="41">
        <v>2685.5905000000016</v>
      </c>
      <c r="N13" s="41">
        <v>2599.6821000000009</v>
      </c>
      <c r="O13" s="41">
        <v>2542.2821000000004</v>
      </c>
      <c r="P13" s="41">
        <v>2492.246315789474</v>
      </c>
      <c r="Q13" s="41">
        <v>2580.7550000000042</v>
      </c>
      <c r="R13" s="41">
        <v>2657.9550000000017</v>
      </c>
      <c r="S13" s="41">
        <v>2691.534999999998</v>
      </c>
      <c r="T13" s="41">
        <v>2878.2450000000013</v>
      </c>
      <c r="U13" s="41">
        <v>3068</v>
      </c>
      <c r="V13" s="41">
        <v>3234</v>
      </c>
      <c r="W13" s="41">
        <v>3359.2200000000003</v>
      </c>
      <c r="X13" s="41">
        <v>3679.8657894736853</v>
      </c>
      <c r="Y13" s="41">
        <v>3869.3073684210522</v>
      </c>
      <c r="Z13" s="41">
        <f t="shared" si="0"/>
        <v>4092.52</v>
      </c>
      <c r="AA13" s="41">
        <v>4460.7299999999996</v>
      </c>
      <c r="AB13" s="41">
        <v>4708.9699999999993</v>
      </c>
    </row>
    <row r="14" spans="1:28">
      <c r="A14" s="41" t="s">
        <v>145</v>
      </c>
      <c r="B14" s="41">
        <v>1253</v>
      </c>
      <c r="C14" s="41">
        <v>1357.6000000000001</v>
      </c>
      <c r="D14" s="41">
        <v>1445.4000000000003</v>
      </c>
      <c r="E14" s="41">
        <v>1471.8</v>
      </c>
      <c r="F14" s="41">
        <v>1536</v>
      </c>
      <c r="G14" s="41">
        <v>1608.9999999999993</v>
      </c>
      <c r="H14" s="41">
        <v>1615.599999999999</v>
      </c>
      <c r="I14" s="41">
        <v>1575.5999999999995</v>
      </c>
      <c r="J14" s="41">
        <v>1576.8369999999993</v>
      </c>
      <c r="K14" s="41">
        <v>1629.9969999999994</v>
      </c>
      <c r="L14" s="41">
        <v>1693.916999999999</v>
      </c>
      <c r="M14" s="41">
        <v>1765.317</v>
      </c>
      <c r="N14" s="41">
        <v>1889.5919999999999</v>
      </c>
      <c r="O14" s="41">
        <v>1845.2299999999991</v>
      </c>
      <c r="P14" s="41">
        <v>1771.6578999999992</v>
      </c>
      <c r="Q14" s="41">
        <v>1791.8500000000001</v>
      </c>
      <c r="R14" s="41">
        <v>1855.836</v>
      </c>
      <c r="S14" s="41">
        <v>1863.1250000000002</v>
      </c>
      <c r="T14" s="41">
        <v>1946.7099999999996</v>
      </c>
      <c r="U14" s="41">
        <v>1990</v>
      </c>
      <c r="V14" s="41">
        <v>1961</v>
      </c>
      <c r="W14" s="41">
        <v>2122.5210000000002</v>
      </c>
      <c r="X14" s="41">
        <v>2284.614</v>
      </c>
      <c r="Y14" s="41">
        <v>2388.0730000000003</v>
      </c>
      <c r="Z14" s="41">
        <f t="shared" si="0"/>
        <v>2395.6720000000005</v>
      </c>
      <c r="AA14" s="41">
        <v>2609.2640000000001</v>
      </c>
      <c r="AB14" s="41">
        <v>2734.2490000000003</v>
      </c>
    </row>
    <row r="15" spans="1:28">
      <c r="A15" s="41" t="s">
        <v>146</v>
      </c>
      <c r="B15" s="41">
        <v>1095</v>
      </c>
      <c r="C15" s="41">
        <v>1188</v>
      </c>
      <c r="D15" s="41">
        <v>1214</v>
      </c>
      <c r="E15" s="41">
        <v>1285</v>
      </c>
      <c r="F15" s="41">
        <v>1305</v>
      </c>
      <c r="G15" s="41">
        <v>1350.3600000000004</v>
      </c>
      <c r="H15" s="41">
        <v>1285.8200000000008</v>
      </c>
      <c r="I15" s="41">
        <v>1411.4829</v>
      </c>
      <c r="J15" s="41">
        <v>1366.6830000000007</v>
      </c>
      <c r="K15" s="41">
        <v>1380.9442000000004</v>
      </c>
      <c r="L15" s="41">
        <v>1453.8152000000007</v>
      </c>
      <c r="M15" s="41">
        <v>1578.3799999999997</v>
      </c>
      <c r="N15" s="41">
        <v>1665.7699999999998</v>
      </c>
      <c r="O15" s="41">
        <v>1701.1100000000001</v>
      </c>
      <c r="P15" s="41">
        <v>1681.170000000001</v>
      </c>
      <c r="Q15" s="41">
        <v>1573.3000000000006</v>
      </c>
      <c r="R15" s="41">
        <v>1526.4900000000005</v>
      </c>
      <c r="S15" s="41">
        <v>1520.26</v>
      </c>
      <c r="T15" s="41">
        <v>1521.73</v>
      </c>
      <c r="U15" s="41">
        <v>1585</v>
      </c>
      <c r="V15" s="41">
        <v>1636</v>
      </c>
      <c r="W15" s="41">
        <v>1721.9499999999998</v>
      </c>
      <c r="X15" s="41">
        <v>1883.5100000000002</v>
      </c>
      <c r="Y15" s="41">
        <v>1978.9960000000005</v>
      </c>
      <c r="Z15" s="41">
        <f t="shared" si="0"/>
        <v>2054.982</v>
      </c>
      <c r="AA15" s="41">
        <v>2194.9140000000002</v>
      </c>
      <c r="AB15" s="41">
        <v>2322.7380000000003</v>
      </c>
    </row>
    <row r="16" spans="1:28">
      <c r="A16" s="41" t="s">
        <v>147</v>
      </c>
      <c r="B16" s="41">
        <v>1067</v>
      </c>
      <c r="C16" s="41">
        <v>1075.6899999999998</v>
      </c>
      <c r="D16" s="41">
        <v>1102.76</v>
      </c>
      <c r="E16" s="41">
        <v>1099.6500000000001</v>
      </c>
      <c r="F16" s="41">
        <v>1195</v>
      </c>
      <c r="G16" s="41">
        <v>1230.3738999999991</v>
      </c>
      <c r="H16" s="41">
        <v>1237.4517999999989</v>
      </c>
      <c r="I16" s="41">
        <v>1179.6459999999995</v>
      </c>
      <c r="J16" s="41">
        <v>1198.2393999999997</v>
      </c>
      <c r="K16" s="41">
        <v>1250.2251999999996</v>
      </c>
      <c r="L16" s="41">
        <v>1313.4512999999993</v>
      </c>
      <c r="M16" s="41">
        <v>1416.3856999999996</v>
      </c>
      <c r="N16" s="41">
        <v>1418.2800999999995</v>
      </c>
      <c r="O16" s="41">
        <v>1514.3229000000001</v>
      </c>
      <c r="P16" s="41">
        <v>1595.548499999999</v>
      </c>
      <c r="Q16" s="41">
        <v>1568.5688999999986</v>
      </c>
      <c r="R16" s="41">
        <v>1543.2257999999995</v>
      </c>
      <c r="S16" s="41">
        <v>1536.4777999999994</v>
      </c>
      <c r="T16" s="41">
        <v>1497.3418999999992</v>
      </c>
      <c r="U16" s="41">
        <v>1543</v>
      </c>
      <c r="V16" s="41">
        <v>1612</v>
      </c>
      <c r="W16" s="41">
        <v>1771.4266000000002</v>
      </c>
      <c r="X16" s="41">
        <v>1955.8882000000006</v>
      </c>
      <c r="Y16" s="41">
        <v>2095.6762999999992</v>
      </c>
      <c r="Z16" s="41">
        <f t="shared" si="0"/>
        <v>2242.5738000000001</v>
      </c>
      <c r="AA16" s="41">
        <v>2370.2003999999997</v>
      </c>
      <c r="AB16" s="41">
        <v>2455.1971999999987</v>
      </c>
    </row>
    <row r="17" spans="1:28">
      <c r="A17" s="41" t="s">
        <v>148</v>
      </c>
      <c r="B17" s="41">
        <v>240</v>
      </c>
      <c r="C17" s="41">
        <v>269</v>
      </c>
      <c r="D17" s="41">
        <v>249</v>
      </c>
      <c r="E17" s="41">
        <v>266</v>
      </c>
      <c r="F17" s="41">
        <v>278</v>
      </c>
      <c r="G17" s="41">
        <v>279.70450000000005</v>
      </c>
      <c r="H17" s="41">
        <v>256.28930000000008</v>
      </c>
      <c r="I17" s="41">
        <v>245.79169999999993</v>
      </c>
      <c r="J17" s="41">
        <v>256.43919999999991</v>
      </c>
      <c r="K17" s="41">
        <v>267.28929999999991</v>
      </c>
      <c r="L17" s="41">
        <v>293.7079999999998</v>
      </c>
      <c r="M17" s="41">
        <v>279.27109999999999</v>
      </c>
      <c r="N17" s="41">
        <v>286.0634</v>
      </c>
      <c r="O17" s="41">
        <v>301.97320000000013</v>
      </c>
      <c r="P17" s="41">
        <v>295.29420000000005</v>
      </c>
      <c r="Q17" s="41">
        <v>288.21670000000017</v>
      </c>
      <c r="R17" s="41">
        <v>268.67880000000031</v>
      </c>
      <c r="S17" s="41">
        <v>269.95420000000018</v>
      </c>
      <c r="T17" s="41">
        <v>257.84400000000016</v>
      </c>
      <c r="U17" s="41">
        <v>272</v>
      </c>
      <c r="V17" s="41">
        <v>300</v>
      </c>
      <c r="W17" s="41">
        <v>299.14750000000004</v>
      </c>
      <c r="X17" s="41">
        <v>299.25800000000004</v>
      </c>
      <c r="Y17" s="41">
        <v>331.86059999999998</v>
      </c>
      <c r="Z17" s="41">
        <f t="shared" si="0"/>
        <v>368.26060000000001</v>
      </c>
      <c r="AA17" s="41">
        <v>383.94710000000003</v>
      </c>
      <c r="AB17" s="41">
        <v>391.47070000000008</v>
      </c>
    </row>
    <row r="18" spans="1:28" s="45" customFormat="1">
      <c r="A18" s="71" t="s">
        <v>149</v>
      </c>
      <c r="B18" s="71">
        <f t="shared" ref="B18:O18" si="1">SUM(B4:B17)</f>
        <v>16314</v>
      </c>
      <c r="C18" s="71">
        <f t="shared" si="1"/>
        <v>17024.29</v>
      </c>
      <c r="D18" s="71">
        <f t="shared" si="1"/>
        <v>17814.919999999998</v>
      </c>
      <c r="E18" s="71">
        <f t="shared" si="1"/>
        <v>18456.550000000003</v>
      </c>
      <c r="F18" s="71">
        <f t="shared" si="1"/>
        <v>19247</v>
      </c>
      <c r="G18" s="71">
        <f t="shared" si="1"/>
        <v>19707.049699999989</v>
      </c>
      <c r="H18" s="71">
        <f t="shared" si="1"/>
        <v>19739.088999999993</v>
      </c>
      <c r="I18" s="71">
        <f t="shared" si="1"/>
        <v>19610.297799999997</v>
      </c>
      <c r="J18" s="71">
        <f t="shared" si="1"/>
        <v>20102.009899999997</v>
      </c>
      <c r="K18" s="71">
        <f t="shared" si="1"/>
        <v>20638.518499999998</v>
      </c>
      <c r="L18" s="71">
        <f t="shared" si="1"/>
        <v>21320.658099999997</v>
      </c>
      <c r="M18" s="71">
        <f t="shared" si="1"/>
        <v>22189.641899999995</v>
      </c>
      <c r="N18" s="71">
        <f t="shared" si="1"/>
        <v>22628.787299999996</v>
      </c>
      <c r="O18" s="71">
        <f t="shared" si="1"/>
        <v>22929.336500000001</v>
      </c>
      <c r="P18" s="71">
        <f t="shared" ref="P18:T18" si="2">SUM(P4:P17)</f>
        <v>23179.859915789468</v>
      </c>
      <c r="Q18" s="71">
        <f t="shared" si="2"/>
        <v>23468.825600000004</v>
      </c>
      <c r="R18" s="71">
        <f t="shared" si="2"/>
        <v>23841.346000000005</v>
      </c>
      <c r="S18" s="71">
        <f t="shared" si="2"/>
        <v>24213.547699999992</v>
      </c>
      <c r="T18" s="71">
        <f t="shared" si="2"/>
        <v>24847.886500000008</v>
      </c>
      <c r="U18" s="71">
        <v>25481</v>
      </c>
      <c r="V18" s="71">
        <v>25991</v>
      </c>
      <c r="W18" s="75">
        <f t="shared" ref="W18:AB18" si="3">SUM(W4:W17)</f>
        <v>27081.178320000003</v>
      </c>
      <c r="X18" s="75">
        <f t="shared" si="3"/>
        <v>28943.230339473688</v>
      </c>
      <c r="Y18" s="75">
        <f t="shared" si="3"/>
        <v>30494.641308421054</v>
      </c>
      <c r="Z18" s="75">
        <f t="shared" si="3"/>
        <v>31776.221170000004</v>
      </c>
      <c r="AA18" s="75">
        <f t="shared" si="3"/>
        <v>33726.404029999991</v>
      </c>
      <c r="AB18" s="75">
        <f t="shared" si="3"/>
        <v>35198.893260999997</v>
      </c>
    </row>
    <row r="19" spans="1:28">
      <c r="U19" s="41"/>
      <c r="W19" s="25"/>
    </row>
    <row r="20" spans="1:28" s="45" customFormat="1">
      <c r="A20" s="71" t="s">
        <v>125</v>
      </c>
      <c r="B20" s="70">
        <v>1998</v>
      </c>
      <c r="C20" s="70">
        <v>1999</v>
      </c>
      <c r="D20" s="70">
        <v>2000</v>
      </c>
      <c r="E20" s="70">
        <v>2001</v>
      </c>
      <c r="F20" s="70">
        <v>2002</v>
      </c>
      <c r="G20" s="70">
        <v>2003</v>
      </c>
      <c r="H20" s="70">
        <v>2004</v>
      </c>
      <c r="I20" s="70">
        <v>2005</v>
      </c>
      <c r="J20" s="70">
        <v>2006</v>
      </c>
      <c r="K20" s="70">
        <v>2007</v>
      </c>
      <c r="L20" s="70">
        <v>2008</v>
      </c>
      <c r="M20" s="70">
        <v>2009</v>
      </c>
      <c r="N20" s="70">
        <v>2010</v>
      </c>
      <c r="O20" s="70">
        <v>2011</v>
      </c>
      <c r="P20" s="70">
        <v>2012</v>
      </c>
      <c r="Q20" s="70">
        <v>2013</v>
      </c>
      <c r="R20" s="70">
        <v>2014</v>
      </c>
      <c r="S20" s="71">
        <v>2015</v>
      </c>
      <c r="T20" s="71">
        <v>2016</v>
      </c>
      <c r="U20" s="71">
        <v>2017</v>
      </c>
      <c r="V20" s="76">
        <v>2018</v>
      </c>
      <c r="W20" s="75">
        <v>2019</v>
      </c>
      <c r="X20" s="75">
        <v>2020</v>
      </c>
      <c r="Y20" s="75">
        <v>2021</v>
      </c>
      <c r="Z20" s="75">
        <v>2022</v>
      </c>
      <c r="AA20" s="75">
        <v>2023</v>
      </c>
      <c r="AB20" s="70">
        <v>2024</v>
      </c>
    </row>
    <row r="21" spans="1:28">
      <c r="A21" s="41" t="s">
        <v>135</v>
      </c>
      <c r="B21" s="41">
        <v>1350</v>
      </c>
      <c r="C21" s="41">
        <v>1374</v>
      </c>
      <c r="D21" s="41">
        <v>1397</v>
      </c>
      <c r="E21" s="41">
        <v>1392</v>
      </c>
      <c r="F21" s="41">
        <v>1392</v>
      </c>
      <c r="G21" s="41">
        <v>1399.2147000000007</v>
      </c>
      <c r="H21" s="41">
        <v>1440.6056999999998</v>
      </c>
      <c r="I21" s="41">
        <v>1476.7902000000008</v>
      </c>
      <c r="J21" s="41">
        <v>1500.7559999999964</v>
      </c>
      <c r="K21" s="41">
        <v>1468.3439999999998</v>
      </c>
      <c r="L21" s="41">
        <v>1437.1349999999984</v>
      </c>
      <c r="M21" s="41">
        <v>1441.8982999999978</v>
      </c>
      <c r="N21" s="41">
        <v>1410.1698999999983</v>
      </c>
      <c r="O21" s="41">
        <v>1408.0286999999987</v>
      </c>
      <c r="P21" s="41">
        <v>1418.9107000000006</v>
      </c>
      <c r="Q21" s="72">
        <v>1441.5193000000024</v>
      </c>
      <c r="R21" s="72">
        <v>1544.3978999999993</v>
      </c>
      <c r="S21" s="72">
        <v>1619.6032999999998</v>
      </c>
      <c r="T21" s="41">
        <v>1672.3501000000015</v>
      </c>
      <c r="U21" s="41">
        <v>1763</v>
      </c>
      <c r="V21" s="41">
        <v>1813</v>
      </c>
      <c r="W21" s="41">
        <v>1884.5347999999974</v>
      </c>
      <c r="X21" s="41">
        <v>1956.1791999999966</v>
      </c>
      <c r="Y21" s="41">
        <v>2070.3754999999974</v>
      </c>
      <c r="Z21" s="41">
        <v>2161.9855999999982</v>
      </c>
      <c r="AA21" s="41">
        <v>2255.8617000000013</v>
      </c>
      <c r="AB21" s="41">
        <v>2322.0972000000002</v>
      </c>
    </row>
    <row r="22" spans="1:28">
      <c r="A22" s="41" t="s">
        <v>136</v>
      </c>
      <c r="B22" s="41">
        <v>1960</v>
      </c>
      <c r="C22" s="41">
        <v>1933</v>
      </c>
      <c r="D22" s="41">
        <v>1988</v>
      </c>
      <c r="E22" s="41">
        <v>2079</v>
      </c>
      <c r="F22" s="41">
        <v>2119</v>
      </c>
      <c r="G22" s="41">
        <v>2126.7025999999987</v>
      </c>
      <c r="H22" s="41">
        <v>2080.6701999999996</v>
      </c>
      <c r="I22" s="41">
        <v>1953.052699999997</v>
      </c>
      <c r="J22" s="41">
        <v>1940.374799999993</v>
      </c>
      <c r="K22" s="41">
        <v>1950.8239999999946</v>
      </c>
      <c r="L22" s="41">
        <v>1967.4797999999946</v>
      </c>
      <c r="M22" s="41">
        <v>2015.4519999999932</v>
      </c>
      <c r="N22" s="41">
        <v>1961.4510999999957</v>
      </c>
      <c r="O22" s="41">
        <v>1910.8600999999983</v>
      </c>
      <c r="P22" s="41">
        <v>1838.3139999999967</v>
      </c>
      <c r="Q22" s="41">
        <v>1868.664199999997</v>
      </c>
      <c r="R22" s="41">
        <v>1876.2552999999964</v>
      </c>
      <c r="S22" s="41">
        <v>1923.189499999995</v>
      </c>
      <c r="T22" s="41">
        <v>2011.500799999995</v>
      </c>
      <c r="U22" s="41">
        <v>2082</v>
      </c>
      <c r="V22" s="41">
        <v>2190</v>
      </c>
      <c r="W22" s="41">
        <v>2255.1607199999999</v>
      </c>
      <c r="X22" s="41">
        <v>2267.7645300000017</v>
      </c>
      <c r="Y22" s="41">
        <v>2385.3155700000025</v>
      </c>
      <c r="Z22" s="41">
        <v>2505.5443799999994</v>
      </c>
      <c r="AA22" s="41">
        <v>2505.5443799999994</v>
      </c>
      <c r="AB22" s="41">
        <v>2609.3160600000001</v>
      </c>
    </row>
    <row r="23" spans="1:28">
      <c r="A23" s="41" t="s">
        <v>137</v>
      </c>
      <c r="B23" s="41">
        <v>1499</v>
      </c>
      <c r="C23" s="41">
        <v>1541</v>
      </c>
      <c r="D23" s="41">
        <v>1560</v>
      </c>
      <c r="E23" s="41">
        <v>1580</v>
      </c>
      <c r="F23" s="41">
        <v>1623</v>
      </c>
      <c r="G23" s="41">
        <v>1632.7459999999969</v>
      </c>
      <c r="H23" s="41">
        <v>1674.5743999999984</v>
      </c>
      <c r="I23" s="41">
        <v>1599.4089999999956</v>
      </c>
      <c r="J23" s="41">
        <v>1567.2284999999972</v>
      </c>
      <c r="K23" s="41">
        <v>1584.3852999999967</v>
      </c>
      <c r="L23" s="41">
        <v>1573.0363999999972</v>
      </c>
      <c r="M23" s="41">
        <v>1626.6835999999992</v>
      </c>
      <c r="N23" s="41">
        <v>1687.8072999999968</v>
      </c>
      <c r="O23" s="41">
        <v>1620.7878999999953</v>
      </c>
      <c r="P23" s="41">
        <v>1575.1876999999965</v>
      </c>
      <c r="Q23" s="41">
        <v>1615.7529999999977</v>
      </c>
      <c r="R23" s="41">
        <v>1664.2431999999974</v>
      </c>
      <c r="S23" s="41">
        <v>1692.9277999999961</v>
      </c>
      <c r="T23" s="41">
        <v>1736.6033999999956</v>
      </c>
      <c r="U23" s="41">
        <v>1833</v>
      </c>
      <c r="V23" s="34">
        <v>1909</v>
      </c>
      <c r="W23" s="41">
        <v>1971.1008999999942</v>
      </c>
      <c r="X23" s="41">
        <v>1916.2386999999933</v>
      </c>
      <c r="Y23" s="41">
        <v>2002.8928999999885</v>
      </c>
      <c r="Z23" s="41">
        <v>2097.6068999999848</v>
      </c>
      <c r="AA23" s="41">
        <v>2181.0757999999832</v>
      </c>
      <c r="AB23" s="41">
        <v>2199.064099999981</v>
      </c>
    </row>
    <row r="24" spans="1:28">
      <c r="A24" s="41" t="s">
        <v>138</v>
      </c>
      <c r="B24" s="41">
        <v>670</v>
      </c>
      <c r="C24" s="41">
        <v>658</v>
      </c>
      <c r="D24" s="41">
        <v>644</v>
      </c>
      <c r="E24" s="41">
        <v>660</v>
      </c>
      <c r="F24" s="41">
        <v>689</v>
      </c>
      <c r="G24" s="41">
        <v>654.1745999999996</v>
      </c>
      <c r="H24" s="41">
        <v>645.51999999999975</v>
      </c>
      <c r="I24" s="41">
        <v>654.31999999999914</v>
      </c>
      <c r="J24" s="41">
        <v>648.49999999999932</v>
      </c>
      <c r="K24" s="41">
        <v>646.41999999999928</v>
      </c>
      <c r="L24" s="41">
        <v>647.89999999999941</v>
      </c>
      <c r="M24" s="41">
        <v>751.42999999999927</v>
      </c>
      <c r="N24" s="41">
        <v>760.38999999999896</v>
      </c>
      <c r="O24" s="41">
        <v>769.42999999999813</v>
      </c>
      <c r="P24" s="41">
        <v>791.59999999999809</v>
      </c>
      <c r="Q24" s="41">
        <v>812.50999999999863</v>
      </c>
      <c r="R24" s="41">
        <v>789.86999999999841</v>
      </c>
      <c r="S24" s="41">
        <v>770.31999999999834</v>
      </c>
      <c r="T24" s="41">
        <v>807.77999999999781</v>
      </c>
      <c r="U24" s="41">
        <v>854</v>
      </c>
      <c r="V24" s="33">
        <v>907</v>
      </c>
      <c r="W24" s="41">
        <v>991.00000000000125</v>
      </c>
      <c r="X24" s="41">
        <v>1084.8700000000013</v>
      </c>
      <c r="Y24" s="41">
        <v>1138.6279999999981</v>
      </c>
      <c r="Z24" s="41">
        <v>1235.321399999995</v>
      </c>
      <c r="AA24" s="41">
        <v>1374.7223999999951</v>
      </c>
      <c r="AB24" s="41">
        <v>1393.407099999994</v>
      </c>
    </row>
    <row r="25" spans="1:28">
      <c r="A25" s="41" t="s">
        <v>139</v>
      </c>
      <c r="B25" s="41">
        <v>591</v>
      </c>
      <c r="C25" s="41">
        <v>592</v>
      </c>
      <c r="D25" s="41">
        <v>692</v>
      </c>
      <c r="E25" s="41">
        <v>724</v>
      </c>
      <c r="F25" s="41">
        <v>754</v>
      </c>
      <c r="G25" s="41">
        <v>767.02759999999978</v>
      </c>
      <c r="H25" s="41">
        <v>775.26469999999961</v>
      </c>
      <c r="I25" s="41">
        <v>789.55619999999885</v>
      </c>
      <c r="J25" s="41">
        <v>772.21359999999936</v>
      </c>
      <c r="K25" s="41">
        <v>773.55699999999922</v>
      </c>
      <c r="L25" s="41">
        <v>831.36959999999817</v>
      </c>
      <c r="M25" s="41">
        <v>889.95079999999916</v>
      </c>
      <c r="N25" s="41">
        <v>879.98489999999902</v>
      </c>
      <c r="O25" s="41">
        <v>864.66739999999834</v>
      </c>
      <c r="P25" s="41">
        <v>853.43059999999866</v>
      </c>
      <c r="Q25" s="41">
        <v>866.63749999999811</v>
      </c>
      <c r="R25" s="41">
        <v>889.66469999999765</v>
      </c>
      <c r="S25" s="41">
        <v>912.15099999999813</v>
      </c>
      <c r="T25" s="41">
        <v>979.66999999999757</v>
      </c>
      <c r="U25" s="41">
        <v>1015</v>
      </c>
      <c r="V25" s="35">
        <v>1043</v>
      </c>
      <c r="W25" s="41">
        <v>1100.3290000000006</v>
      </c>
      <c r="X25" s="41">
        <v>1171.171000000001</v>
      </c>
      <c r="Y25" s="41">
        <v>1243.2879999999977</v>
      </c>
      <c r="Z25" s="41">
        <v>1350.4079999999963</v>
      </c>
      <c r="AA25" s="41">
        <v>1438.5269999999966</v>
      </c>
      <c r="AB25" s="41">
        <v>1520.6909999999939</v>
      </c>
    </row>
    <row r="26" spans="1:28">
      <c r="A26" s="41" t="s">
        <v>140</v>
      </c>
      <c r="B26" s="41">
        <v>1518</v>
      </c>
      <c r="C26" s="41">
        <v>1554</v>
      </c>
      <c r="D26" s="41">
        <v>1627</v>
      </c>
      <c r="E26" s="41">
        <v>1675</v>
      </c>
      <c r="F26" s="41">
        <v>1728</v>
      </c>
      <c r="G26" s="41">
        <v>1734.1144000000006</v>
      </c>
      <c r="H26" s="41">
        <v>1684.0335000000021</v>
      </c>
      <c r="I26" s="41">
        <v>1520.1698000000017</v>
      </c>
      <c r="J26" s="41">
        <v>1552.2769000000003</v>
      </c>
      <c r="K26" s="41">
        <v>1546.6600000000019</v>
      </c>
      <c r="L26" s="41">
        <v>1581.2144000000012</v>
      </c>
      <c r="M26" s="41">
        <v>1634.8932000000007</v>
      </c>
      <c r="N26" s="41">
        <v>1619.3927000000017</v>
      </c>
      <c r="O26" s="41">
        <v>1665.8436000000015</v>
      </c>
      <c r="P26" s="41">
        <v>1674.9780000000051</v>
      </c>
      <c r="Q26" s="41">
        <v>1694.8111000000038</v>
      </c>
      <c r="R26" s="41">
        <v>1702.8990000000033</v>
      </c>
      <c r="S26" s="41">
        <v>1727.4090000000026</v>
      </c>
      <c r="T26" s="41">
        <v>1745.0469000000044</v>
      </c>
      <c r="U26" s="41">
        <v>1767</v>
      </c>
      <c r="V26" s="41">
        <v>1766</v>
      </c>
      <c r="W26" s="41">
        <v>1832.244399999998</v>
      </c>
      <c r="X26" s="41">
        <v>1931.5701999999976</v>
      </c>
      <c r="Y26" s="41">
        <v>1996.6019100000026</v>
      </c>
      <c r="Z26" s="41">
        <v>2120.4057100000073</v>
      </c>
      <c r="AA26" s="41">
        <v>2251.4754500000063</v>
      </c>
      <c r="AB26" s="41">
        <v>2336.7893500000055</v>
      </c>
    </row>
    <row r="27" spans="1:28">
      <c r="A27" s="41" t="s">
        <v>141</v>
      </c>
      <c r="B27" s="41">
        <v>1150</v>
      </c>
      <c r="C27" s="41">
        <v>1204</v>
      </c>
      <c r="D27" s="41">
        <v>1230</v>
      </c>
      <c r="E27" s="41">
        <v>1294</v>
      </c>
      <c r="F27" s="41">
        <v>1336</v>
      </c>
      <c r="G27" s="41">
        <v>1351.8912999999989</v>
      </c>
      <c r="H27" s="41">
        <v>1354.3328999999987</v>
      </c>
      <c r="I27" s="41">
        <v>1298.0550999999984</v>
      </c>
      <c r="J27" s="41">
        <v>1310.6984999999981</v>
      </c>
      <c r="K27" s="41">
        <v>1371.0224999999987</v>
      </c>
      <c r="L27" s="41">
        <v>1410.4633999999976</v>
      </c>
      <c r="M27" s="41">
        <v>1481.5738999999978</v>
      </c>
      <c r="N27" s="41">
        <v>1465.0831999999955</v>
      </c>
      <c r="O27" s="41">
        <v>1469.7802999999972</v>
      </c>
      <c r="P27" s="41">
        <v>1427.4025999999981</v>
      </c>
      <c r="Q27" s="41">
        <v>1395.6611999999975</v>
      </c>
      <c r="R27" s="41">
        <v>1341.6943999999985</v>
      </c>
      <c r="S27" s="41">
        <v>1353.4066999999975</v>
      </c>
      <c r="T27" s="41">
        <v>1319.7655000000002</v>
      </c>
      <c r="U27" s="41">
        <v>1338</v>
      </c>
      <c r="V27" s="41">
        <v>1340</v>
      </c>
      <c r="W27" s="41">
        <v>1395.7830000000006</v>
      </c>
      <c r="X27" s="41">
        <v>1455.1296999999993</v>
      </c>
      <c r="Y27" s="41">
        <v>1578.0599999999938</v>
      </c>
      <c r="Z27" s="41">
        <v>1707.939999999993</v>
      </c>
      <c r="AA27" s="41">
        <v>1770.6899999999919</v>
      </c>
      <c r="AB27" s="41">
        <v>1765.4199999999901</v>
      </c>
    </row>
    <row r="28" spans="1:28">
      <c r="A28" s="41" t="s">
        <v>142</v>
      </c>
      <c r="B28" s="41">
        <v>1323</v>
      </c>
      <c r="C28" s="41">
        <v>1335</v>
      </c>
      <c r="D28" s="41">
        <v>1413</v>
      </c>
      <c r="E28" s="41">
        <v>1455</v>
      </c>
      <c r="F28" s="41">
        <v>1501</v>
      </c>
      <c r="G28" s="41">
        <v>1499.7799999999995</v>
      </c>
      <c r="H28" s="41">
        <v>1510.7000000000005</v>
      </c>
      <c r="I28" s="41">
        <v>1476.6999999999969</v>
      </c>
      <c r="J28" s="41">
        <v>1458.4319999999982</v>
      </c>
      <c r="K28" s="41">
        <v>1434.7322999999969</v>
      </c>
      <c r="L28" s="41">
        <v>1446.4019999999969</v>
      </c>
      <c r="M28" s="41">
        <v>1445.7675999999958</v>
      </c>
      <c r="N28" s="41">
        <v>1459.5951999999977</v>
      </c>
      <c r="O28" s="41">
        <v>1449.5386999999973</v>
      </c>
      <c r="P28" s="41">
        <v>1459.0107999999977</v>
      </c>
      <c r="Q28" s="41">
        <v>1481.3945999999994</v>
      </c>
      <c r="R28" s="41">
        <v>1496.3773999999971</v>
      </c>
      <c r="S28" s="41">
        <v>1524.8575999999955</v>
      </c>
      <c r="T28" s="41">
        <v>1517.5755999999951</v>
      </c>
      <c r="U28" s="41">
        <v>1518</v>
      </c>
      <c r="V28" s="34">
        <v>1527</v>
      </c>
      <c r="W28" s="41">
        <v>1589.280999999999</v>
      </c>
      <c r="X28" s="41">
        <v>1666.9722999999992</v>
      </c>
      <c r="Y28" s="41">
        <v>1718.8605999999922</v>
      </c>
      <c r="Z28" s="41">
        <v>1851.0273999999918</v>
      </c>
      <c r="AA28" s="41">
        <v>1942.3325999999888</v>
      </c>
      <c r="AB28" s="41">
        <v>1905.6778119999885</v>
      </c>
    </row>
    <row r="29" spans="1:28">
      <c r="A29" s="41" t="s">
        <v>143</v>
      </c>
      <c r="B29" s="41">
        <v>512</v>
      </c>
      <c r="C29" s="41">
        <v>517</v>
      </c>
      <c r="D29" s="41">
        <v>533</v>
      </c>
      <c r="E29" s="41">
        <v>534</v>
      </c>
      <c r="F29" s="41">
        <v>556</v>
      </c>
      <c r="G29" s="41">
        <v>577.6524999999998</v>
      </c>
      <c r="H29" s="41">
        <v>577.70799999999997</v>
      </c>
      <c r="I29" s="41">
        <v>559.16279999999915</v>
      </c>
      <c r="J29" s="41">
        <v>585.42099999999994</v>
      </c>
      <c r="K29" s="41">
        <v>592.95289999999977</v>
      </c>
      <c r="L29" s="41">
        <v>639.47859999999957</v>
      </c>
      <c r="M29" s="41">
        <v>694.93899999999883</v>
      </c>
      <c r="N29" s="41">
        <v>718.43849999999895</v>
      </c>
      <c r="O29" s="41">
        <v>666.09849999999926</v>
      </c>
      <c r="P29" s="41">
        <v>674.60059999999919</v>
      </c>
      <c r="Q29" s="41">
        <v>654.13950000000011</v>
      </c>
      <c r="R29" s="41">
        <v>635.41690000000028</v>
      </c>
      <c r="S29" s="41">
        <v>622.17029999999977</v>
      </c>
      <c r="T29" s="41">
        <v>648.25709999999992</v>
      </c>
      <c r="U29" s="41">
        <v>682</v>
      </c>
      <c r="V29" s="41">
        <v>697</v>
      </c>
      <c r="W29" s="41">
        <v>729.09760000000085</v>
      </c>
      <c r="X29" s="41">
        <v>771.91510000000062</v>
      </c>
      <c r="Y29" s="41">
        <v>817.89849999999819</v>
      </c>
      <c r="Z29" s="41">
        <v>879.8064999999981</v>
      </c>
      <c r="AA29" s="41">
        <v>962.843999999998</v>
      </c>
      <c r="AB29" s="41">
        <v>1008.7599999999956</v>
      </c>
    </row>
    <row r="30" spans="1:28">
      <c r="A30" s="41" t="s">
        <v>144</v>
      </c>
      <c r="B30" s="41">
        <v>2500</v>
      </c>
      <c r="C30" s="41">
        <v>2515</v>
      </c>
      <c r="D30" s="41">
        <v>2438.16</v>
      </c>
      <c r="E30" s="41">
        <v>2539.1999999999998</v>
      </c>
      <c r="F30" s="41">
        <v>2431</v>
      </c>
      <c r="G30" s="41">
        <v>2339.232</v>
      </c>
      <c r="H30" s="41">
        <v>2128.8313999999996</v>
      </c>
      <c r="I30" s="41">
        <v>1772.2820999999969</v>
      </c>
      <c r="J30" s="41">
        <v>1814.0621999999967</v>
      </c>
      <c r="K30" s="41">
        <v>1845.695299999998</v>
      </c>
      <c r="L30" s="41">
        <v>1872.0468999999962</v>
      </c>
      <c r="M30" s="41">
        <v>1904.686899999997</v>
      </c>
      <c r="N30" s="41">
        <v>1899.3362999999961</v>
      </c>
      <c r="O30" s="41">
        <v>1846.7678999999973</v>
      </c>
      <c r="P30" s="41">
        <v>1855.9494736842089</v>
      </c>
      <c r="Q30" s="41">
        <v>1849.6136842105238</v>
      </c>
      <c r="R30" s="41">
        <v>1891.5189473684184</v>
      </c>
      <c r="S30" s="41">
        <v>1978.8128947368384</v>
      </c>
      <c r="T30" s="41">
        <v>2008.1502631578915</v>
      </c>
      <c r="U30" s="41">
        <v>2083</v>
      </c>
      <c r="V30" s="41">
        <v>2146</v>
      </c>
      <c r="W30" s="41">
        <v>2202.6373684210448</v>
      </c>
      <c r="X30" s="41">
        <v>2318.1581578947284</v>
      </c>
      <c r="Y30" s="41">
        <v>2414.8128947368377</v>
      </c>
      <c r="Z30" s="41">
        <v>2500.6700000000069</v>
      </c>
      <c r="AA30" s="41">
        <v>2745.7900000000182</v>
      </c>
      <c r="AB30" s="41">
        <v>2843.100000000024</v>
      </c>
    </row>
    <row r="31" spans="1:28">
      <c r="A31" s="41" t="s">
        <v>145</v>
      </c>
      <c r="B31" s="41">
        <v>1058</v>
      </c>
      <c r="C31" s="41">
        <v>1084.9000000000001</v>
      </c>
      <c r="D31" s="41">
        <v>1062.5999999999999</v>
      </c>
      <c r="E31" s="41">
        <v>1008.4</v>
      </c>
      <c r="F31" s="41">
        <v>980</v>
      </c>
      <c r="G31" s="41">
        <v>964.89999999999986</v>
      </c>
      <c r="H31" s="41">
        <v>1039.8</v>
      </c>
      <c r="I31" s="41">
        <v>967.10000000000014</v>
      </c>
      <c r="J31" s="41">
        <v>1003.974</v>
      </c>
      <c r="K31" s="41">
        <v>1024.4160000000006</v>
      </c>
      <c r="L31" s="41">
        <v>1043.6409999999996</v>
      </c>
      <c r="M31" s="41">
        <v>1062.9629999999993</v>
      </c>
      <c r="N31" s="41">
        <v>1073.292999999999</v>
      </c>
      <c r="O31" s="41">
        <v>1017.8079999999994</v>
      </c>
      <c r="P31" s="41">
        <v>994.7074999999993</v>
      </c>
      <c r="Q31" s="41">
        <v>976.63099999999929</v>
      </c>
      <c r="R31" s="41">
        <v>995.00599999999997</v>
      </c>
      <c r="S31" s="41">
        <v>994.25099999999941</v>
      </c>
      <c r="T31" s="41">
        <v>1000.5199999999992</v>
      </c>
      <c r="U31" s="41">
        <v>1044</v>
      </c>
      <c r="V31" s="41">
        <v>1064</v>
      </c>
      <c r="W31" s="41">
        <v>1179.3800000000008</v>
      </c>
      <c r="X31" s="41">
        <v>1256.0220000000006</v>
      </c>
      <c r="Y31" s="41">
        <v>1251.0529999999976</v>
      </c>
      <c r="Z31" s="41">
        <v>1289.9639999999958</v>
      </c>
      <c r="AA31" s="41">
        <v>1426.921999999995</v>
      </c>
      <c r="AB31" s="41">
        <v>1518.0679999999934</v>
      </c>
    </row>
    <row r="32" spans="1:28">
      <c r="A32" s="41" t="s">
        <v>146</v>
      </c>
      <c r="B32" s="41">
        <v>1153</v>
      </c>
      <c r="C32" s="41">
        <v>1155</v>
      </c>
      <c r="D32" s="41">
        <v>1176</v>
      </c>
      <c r="E32" s="41">
        <v>1203</v>
      </c>
      <c r="F32" s="41">
        <v>1062</v>
      </c>
      <c r="G32" s="41">
        <v>1019.2799999999996</v>
      </c>
      <c r="H32" s="41">
        <v>996.36999999999898</v>
      </c>
      <c r="I32" s="41">
        <v>975.29920000000016</v>
      </c>
      <c r="J32" s="41">
        <v>956.10749999999973</v>
      </c>
      <c r="K32" s="41">
        <v>954.8552999999996</v>
      </c>
      <c r="L32" s="41">
        <v>1000.9445999999998</v>
      </c>
      <c r="M32" s="41">
        <v>1077.9500000000005</v>
      </c>
      <c r="N32" s="41">
        <v>1201.690000000001</v>
      </c>
      <c r="O32" s="41">
        <v>1155.1600000000003</v>
      </c>
      <c r="P32" s="41">
        <v>1130.4800000000012</v>
      </c>
      <c r="Q32" s="41">
        <v>1115.4800000000009</v>
      </c>
      <c r="R32" s="41">
        <v>1078.0400000000009</v>
      </c>
      <c r="S32" s="41">
        <v>1071.0000000000011</v>
      </c>
      <c r="T32" s="41">
        <v>1087.76</v>
      </c>
      <c r="U32" s="41">
        <v>1121</v>
      </c>
      <c r="V32" s="41">
        <v>1127</v>
      </c>
      <c r="W32" s="41">
        <v>1195.8899999999974</v>
      </c>
      <c r="X32" s="41">
        <v>1299.6199999999976</v>
      </c>
      <c r="Y32" s="41">
        <v>1380.3679999999972</v>
      </c>
      <c r="Z32" s="41">
        <v>1471.0460000000021</v>
      </c>
      <c r="AA32" s="41">
        <v>1532.8560000000043</v>
      </c>
      <c r="AB32" s="41">
        <v>1468.3650000000059</v>
      </c>
    </row>
    <row r="33" spans="1:28">
      <c r="A33" s="41" t="s">
        <v>147</v>
      </c>
      <c r="B33" s="41">
        <v>1248</v>
      </c>
      <c r="C33" s="41">
        <v>1171.77</v>
      </c>
      <c r="D33" s="41">
        <v>1136.81</v>
      </c>
      <c r="E33" s="41">
        <v>1108.72</v>
      </c>
      <c r="F33" s="41">
        <v>1147</v>
      </c>
      <c r="G33" s="41">
        <v>1126.9269999999997</v>
      </c>
      <c r="H33" s="41">
        <v>1085.7242999999994</v>
      </c>
      <c r="I33" s="41">
        <v>1059.3692999999989</v>
      </c>
      <c r="J33" s="41">
        <v>1017.2991999999991</v>
      </c>
      <c r="K33" s="41">
        <v>1021.0132999999998</v>
      </c>
      <c r="L33" s="41">
        <v>1015.2869999999988</v>
      </c>
      <c r="M33" s="41">
        <v>1044.9448999999991</v>
      </c>
      <c r="N33" s="41">
        <v>1070.2513999999985</v>
      </c>
      <c r="O33" s="41">
        <v>1048.008599999999</v>
      </c>
      <c r="P33" s="41">
        <v>1039.4845999999993</v>
      </c>
      <c r="Q33" s="41">
        <v>1049.4689999999996</v>
      </c>
      <c r="R33" s="41">
        <v>1031.7507999999993</v>
      </c>
      <c r="S33" s="41">
        <v>993.52919999999892</v>
      </c>
      <c r="T33" s="41">
        <v>979.55259999999805</v>
      </c>
      <c r="U33" s="41">
        <v>982</v>
      </c>
      <c r="V33" s="41">
        <v>1027</v>
      </c>
      <c r="W33" s="41">
        <v>1066.096500000001</v>
      </c>
      <c r="X33" s="41">
        <v>1107.9485000000013</v>
      </c>
      <c r="Y33" s="41">
        <v>1181.8532999999979</v>
      </c>
      <c r="Z33" s="41">
        <v>1172.259799999998</v>
      </c>
      <c r="AA33" s="41">
        <v>1214.2781999999982</v>
      </c>
      <c r="AB33" s="41">
        <v>1183.273699999997</v>
      </c>
    </row>
    <row r="34" spans="1:28">
      <c r="A34" s="41" t="s">
        <v>148</v>
      </c>
      <c r="B34" s="41">
        <v>314</v>
      </c>
      <c r="C34" s="41">
        <v>319</v>
      </c>
      <c r="D34" s="41">
        <v>333</v>
      </c>
      <c r="E34" s="41">
        <v>340</v>
      </c>
      <c r="F34" s="41">
        <v>354</v>
      </c>
      <c r="G34" s="41">
        <v>350.11750000000018</v>
      </c>
      <c r="H34" s="41">
        <v>317.84099999999984</v>
      </c>
      <c r="I34" s="41">
        <v>317.64220000000012</v>
      </c>
      <c r="J34" s="41">
        <v>324.93940000000015</v>
      </c>
      <c r="K34" s="41">
        <v>331.7261000000002</v>
      </c>
      <c r="L34" s="41">
        <v>333.2162000000003</v>
      </c>
      <c r="M34" s="41">
        <v>326.39250000000033</v>
      </c>
      <c r="N34" s="41">
        <v>329.08200000000016</v>
      </c>
      <c r="O34" s="41">
        <v>316.49980000000016</v>
      </c>
      <c r="P34" s="41">
        <v>306.79010000000034</v>
      </c>
      <c r="Q34" s="41">
        <v>284.50770000000034</v>
      </c>
      <c r="R34" s="41">
        <v>270.64430000000016</v>
      </c>
      <c r="S34" s="41">
        <v>259.24610000000007</v>
      </c>
      <c r="T34" s="41">
        <v>255.48990000000012</v>
      </c>
      <c r="U34" s="41">
        <v>254</v>
      </c>
      <c r="V34" s="41">
        <v>262</v>
      </c>
      <c r="W34" s="41">
        <v>255.28709999999998</v>
      </c>
      <c r="X34" s="41">
        <v>289.96090000000004</v>
      </c>
      <c r="Y34" s="41">
        <v>297.38830000000019</v>
      </c>
      <c r="Z34" s="41">
        <v>325.05940000000027</v>
      </c>
      <c r="AA34" s="41">
        <v>320.25650000000047</v>
      </c>
      <c r="AB34" s="41">
        <v>313.79530000000045</v>
      </c>
    </row>
    <row r="35" spans="1:28" s="45" customFormat="1">
      <c r="A35" s="71" t="s">
        <v>150</v>
      </c>
      <c r="B35" s="71">
        <f t="shared" ref="B35:T35" si="4">SUM(B21:B34)</f>
        <v>16846</v>
      </c>
      <c r="C35" s="71">
        <f t="shared" si="4"/>
        <v>16953.669999999998</v>
      </c>
      <c r="D35" s="71">
        <f t="shared" si="4"/>
        <v>17230.57</v>
      </c>
      <c r="E35" s="71">
        <f t="shared" si="4"/>
        <v>17592.32</v>
      </c>
      <c r="F35" s="71">
        <f t="shared" si="4"/>
        <v>17672</v>
      </c>
      <c r="G35" s="71">
        <f t="shared" si="4"/>
        <v>17543.760199999993</v>
      </c>
      <c r="H35" s="71">
        <f t="shared" si="4"/>
        <v>17311.976099999996</v>
      </c>
      <c r="I35" s="71">
        <f t="shared" si="4"/>
        <v>16418.908599999981</v>
      </c>
      <c r="J35" s="71">
        <f t="shared" si="4"/>
        <v>16452.283599999981</v>
      </c>
      <c r="K35" s="71">
        <f t="shared" si="4"/>
        <v>16546.603999999985</v>
      </c>
      <c r="L35" s="71">
        <f t="shared" si="4"/>
        <v>16799.614899999979</v>
      </c>
      <c r="M35" s="71">
        <f t="shared" si="4"/>
        <v>17399.52569999998</v>
      </c>
      <c r="N35" s="71">
        <f t="shared" si="4"/>
        <v>17535.965499999977</v>
      </c>
      <c r="O35" s="71">
        <f t="shared" si="4"/>
        <v>17209.279499999982</v>
      </c>
      <c r="P35" s="71">
        <f t="shared" si="4"/>
        <v>17040.846673684202</v>
      </c>
      <c r="Q35" s="71">
        <f t="shared" si="4"/>
        <v>17106.79178421052</v>
      </c>
      <c r="R35" s="71">
        <f t="shared" si="4"/>
        <v>17207.778847368405</v>
      </c>
      <c r="S35" s="71">
        <f t="shared" si="4"/>
        <v>17442.874394736824</v>
      </c>
      <c r="T35" s="71">
        <f t="shared" si="4"/>
        <v>17770.022163157875</v>
      </c>
      <c r="U35" s="71">
        <f>SUM(U21:U34)</f>
        <v>18336</v>
      </c>
      <c r="V35" s="71">
        <v>18817</v>
      </c>
      <c r="W35" s="75">
        <f t="shared" ref="W35:AB35" si="5">SUM(W21:W34)</f>
        <v>19647.822388421035</v>
      </c>
      <c r="X35" s="75">
        <f t="shared" si="5"/>
        <v>20493.520287894724</v>
      </c>
      <c r="Y35" s="75">
        <f t="shared" si="5"/>
        <v>21477.396474736801</v>
      </c>
      <c r="Z35" s="75">
        <f t="shared" si="5"/>
        <v>22669.045089999967</v>
      </c>
      <c r="AA35" s="75">
        <f t="shared" si="5"/>
        <v>23923.176029999977</v>
      </c>
      <c r="AB35" s="75">
        <f t="shared" si="5"/>
        <v>24387.824621999971</v>
      </c>
    </row>
    <row r="36" spans="1:28">
      <c r="U36" s="41"/>
      <c r="W36" s="25"/>
    </row>
    <row r="37" spans="1:28" s="45" customFormat="1">
      <c r="A37" s="71" t="s">
        <v>151</v>
      </c>
      <c r="B37" s="70">
        <v>1998</v>
      </c>
      <c r="C37" s="70">
        <v>1999</v>
      </c>
      <c r="D37" s="70">
        <v>2000</v>
      </c>
      <c r="E37" s="70">
        <v>2001</v>
      </c>
      <c r="F37" s="70">
        <v>2002</v>
      </c>
      <c r="G37" s="70">
        <v>2003</v>
      </c>
      <c r="H37" s="70">
        <v>2004</v>
      </c>
      <c r="I37" s="70">
        <v>2005</v>
      </c>
      <c r="J37" s="70">
        <v>2006</v>
      </c>
      <c r="K37" s="70">
        <v>2007</v>
      </c>
      <c r="L37" s="70">
        <v>2008</v>
      </c>
      <c r="M37" s="70">
        <v>2009</v>
      </c>
      <c r="N37" s="70">
        <v>2010</v>
      </c>
      <c r="O37" s="70">
        <v>2011</v>
      </c>
      <c r="P37" s="70">
        <v>2012</v>
      </c>
      <c r="Q37" s="70">
        <v>2013</v>
      </c>
      <c r="R37" s="70">
        <v>2014</v>
      </c>
      <c r="S37" s="71">
        <v>2015</v>
      </c>
      <c r="T37" s="71">
        <v>2016</v>
      </c>
      <c r="U37" s="71">
        <v>2017</v>
      </c>
      <c r="V37" s="76">
        <v>2018</v>
      </c>
      <c r="W37" s="75">
        <v>2019</v>
      </c>
      <c r="X37" s="75">
        <v>2020</v>
      </c>
      <c r="Y37" s="75">
        <v>2021</v>
      </c>
      <c r="Z37" s="75">
        <v>2022</v>
      </c>
      <c r="AA37" s="75">
        <v>2023</v>
      </c>
      <c r="AB37" s="70">
        <v>2024</v>
      </c>
    </row>
    <row r="38" spans="1:28">
      <c r="A38" s="41" t="s">
        <v>135</v>
      </c>
      <c r="B38" s="41">
        <v>2919</v>
      </c>
      <c r="C38" s="41">
        <v>2973</v>
      </c>
      <c r="D38" s="41">
        <v>3026</v>
      </c>
      <c r="E38" s="41">
        <v>2997</v>
      </c>
      <c r="F38" s="41">
        <v>2967</v>
      </c>
      <c r="G38" s="41">
        <v>2999.9892999999979</v>
      </c>
      <c r="H38" s="41">
        <v>3068.272399999998</v>
      </c>
      <c r="I38" s="41">
        <v>3088.5063000000027</v>
      </c>
      <c r="J38" s="41">
        <v>3159.4069000000027</v>
      </c>
      <c r="K38" s="41">
        <v>3181.8213000000014</v>
      </c>
      <c r="L38" s="41">
        <v>3152.7644</v>
      </c>
      <c r="M38" s="41">
        <v>3149.8889000000045</v>
      </c>
      <c r="N38" s="41">
        <v>3118.2390000000037</v>
      </c>
      <c r="O38" s="41">
        <v>3146.1567000000014</v>
      </c>
      <c r="P38" s="41">
        <v>3218.8094000000028</v>
      </c>
      <c r="Q38" s="72">
        <v>3379.5205000000087</v>
      </c>
      <c r="R38" s="72">
        <v>3620.9447000000073</v>
      </c>
      <c r="S38" s="72">
        <v>3801.639500000008</v>
      </c>
      <c r="T38" s="41">
        <v>3975.9395000000072</v>
      </c>
      <c r="U38" s="41">
        <f t="shared" ref="U38:AB38" si="6">U4+U21</f>
        <v>4143</v>
      </c>
      <c r="V38" s="41">
        <f t="shared" si="6"/>
        <v>4226</v>
      </c>
      <c r="W38" s="41">
        <f t="shared" si="6"/>
        <v>4356.7011999999977</v>
      </c>
      <c r="X38" s="41">
        <f t="shared" si="6"/>
        <v>4597.5368999999964</v>
      </c>
      <c r="Y38" s="41">
        <f t="shared" si="6"/>
        <v>4818.5932999999968</v>
      </c>
      <c r="Z38" s="41">
        <f t="shared" si="6"/>
        <v>4943.0196999999971</v>
      </c>
      <c r="AA38" s="41">
        <f t="shared" si="6"/>
        <v>5186.9011999999993</v>
      </c>
      <c r="AB38" s="41">
        <f t="shared" si="6"/>
        <v>5328.3966999999984</v>
      </c>
    </row>
    <row r="39" spans="1:28">
      <c r="A39" s="41" t="s">
        <v>136</v>
      </c>
      <c r="B39" s="41">
        <v>3808</v>
      </c>
      <c r="C39" s="41">
        <v>3911</v>
      </c>
      <c r="D39" s="41">
        <v>4070</v>
      </c>
      <c r="E39" s="41">
        <v>4291</v>
      </c>
      <c r="F39" s="41">
        <v>4461</v>
      </c>
      <c r="G39" s="41">
        <v>4526.7744000000012</v>
      </c>
      <c r="H39" s="41">
        <v>4537.0774999999994</v>
      </c>
      <c r="I39" s="41">
        <v>4364.2358000000067</v>
      </c>
      <c r="J39" s="41">
        <v>4386.0114000000021</v>
      </c>
      <c r="K39" s="41">
        <v>4443.8387000000084</v>
      </c>
      <c r="L39" s="41">
        <v>4489.3163000000086</v>
      </c>
      <c r="M39" s="41">
        <v>4565.4394000000048</v>
      </c>
      <c r="N39" s="41">
        <v>4494.9275000000171</v>
      </c>
      <c r="O39" s="41">
        <v>4320.2995000000092</v>
      </c>
      <c r="P39" s="41">
        <v>4171.0919000000058</v>
      </c>
      <c r="Q39" s="41">
        <v>4175.675100000014</v>
      </c>
      <c r="R39" s="41">
        <v>4230.7973000000084</v>
      </c>
      <c r="S39" s="41">
        <v>4413.1237000000056</v>
      </c>
      <c r="T39" s="41">
        <v>4724.3523000000105</v>
      </c>
      <c r="U39" s="41">
        <f t="shared" ref="U39:U52" si="7">U5+U22</f>
        <v>4837</v>
      </c>
      <c r="V39" s="41">
        <f t="shared" ref="V39:X51" si="8">V5+V22</f>
        <v>4928</v>
      </c>
      <c r="W39" s="41">
        <f t="shared" si="8"/>
        <v>5112.4232400000001</v>
      </c>
      <c r="X39" s="41">
        <f t="shared" si="8"/>
        <v>5262.4047800000017</v>
      </c>
      <c r="Y39" s="41">
        <f t="shared" ref="Y39:AB39" si="9">Y5+Y22</f>
        <v>5571.9797000000026</v>
      </c>
      <c r="Z39" s="41">
        <f t="shared" si="9"/>
        <v>5853.279919999999</v>
      </c>
      <c r="AA39" s="41">
        <f t="shared" si="9"/>
        <v>5853.279919999999</v>
      </c>
      <c r="AB39" s="41">
        <f t="shared" si="9"/>
        <v>6259.3317999999999</v>
      </c>
    </row>
    <row r="40" spans="1:28">
      <c r="A40" s="41" t="s">
        <v>137</v>
      </c>
      <c r="B40" s="41">
        <v>3081</v>
      </c>
      <c r="C40" s="41">
        <v>3176</v>
      </c>
      <c r="D40" s="41">
        <v>3289</v>
      </c>
      <c r="E40" s="41">
        <v>3345</v>
      </c>
      <c r="F40" s="41">
        <v>3407</v>
      </c>
      <c r="G40" s="41">
        <v>3465.4127000000044</v>
      </c>
      <c r="H40" s="41">
        <v>3492.6827000000008</v>
      </c>
      <c r="I40" s="41">
        <v>3362.2573999999981</v>
      </c>
      <c r="J40" s="41">
        <v>3279.7562000000021</v>
      </c>
      <c r="K40" s="41">
        <v>3300.9756000000043</v>
      </c>
      <c r="L40" s="41">
        <v>3308.481100000005</v>
      </c>
      <c r="M40" s="41">
        <v>3438.8417000000081</v>
      </c>
      <c r="N40" s="41">
        <v>3620.2633000000119</v>
      </c>
      <c r="O40" s="41">
        <v>3655.586100000005</v>
      </c>
      <c r="P40" s="41">
        <v>3634.4701000000114</v>
      </c>
      <c r="Q40" s="41">
        <v>3745.8915000000093</v>
      </c>
      <c r="R40" s="41">
        <v>3894.5122000000133</v>
      </c>
      <c r="S40" s="41">
        <v>3982.2168000000142</v>
      </c>
      <c r="T40" s="41">
        <v>4037.3351000000075</v>
      </c>
      <c r="U40" s="41">
        <f t="shared" si="7"/>
        <v>4129</v>
      </c>
      <c r="V40" s="41">
        <f t="shared" si="8"/>
        <v>4248</v>
      </c>
      <c r="W40" s="41">
        <f t="shared" si="8"/>
        <v>4375.7158999999947</v>
      </c>
      <c r="X40" s="41">
        <f t="shared" si="8"/>
        <v>4378.9424999999937</v>
      </c>
      <c r="Y40" s="41">
        <f t="shared" ref="Y40:AB40" si="10">Y6+Y23</f>
        <v>4553.6870999999883</v>
      </c>
      <c r="Z40" s="41">
        <f t="shared" si="10"/>
        <v>4699.6196999999856</v>
      </c>
      <c r="AA40" s="41">
        <f t="shared" si="10"/>
        <v>4934.2925999999834</v>
      </c>
      <c r="AB40" s="41">
        <f t="shared" si="10"/>
        <v>5051.2426999999807</v>
      </c>
    </row>
    <row r="41" spans="1:28">
      <c r="A41" s="41" t="s">
        <v>138</v>
      </c>
      <c r="B41" s="41">
        <v>1356</v>
      </c>
      <c r="C41" s="41">
        <v>1354</v>
      </c>
      <c r="D41" s="41">
        <v>1342</v>
      </c>
      <c r="E41" s="41">
        <v>1379</v>
      </c>
      <c r="F41" s="41">
        <v>1433</v>
      </c>
      <c r="G41" s="41">
        <v>1424.6508999999996</v>
      </c>
      <c r="H41" s="41">
        <v>1410.7299999999998</v>
      </c>
      <c r="I41" s="41">
        <v>1378.3699999999963</v>
      </c>
      <c r="J41" s="41">
        <v>1427.0899999999974</v>
      </c>
      <c r="K41" s="41">
        <v>1448.7799999999982</v>
      </c>
      <c r="L41" s="41">
        <v>1482.3699999999992</v>
      </c>
      <c r="M41" s="41">
        <v>1690.4599999999996</v>
      </c>
      <c r="N41" s="41">
        <v>1748.5899999999992</v>
      </c>
      <c r="O41" s="41">
        <v>1775.4199999999964</v>
      </c>
      <c r="P41" s="41">
        <v>1838.9999999999984</v>
      </c>
      <c r="Q41" s="41">
        <v>1881.2099999999994</v>
      </c>
      <c r="R41" s="41">
        <v>1850.5399999999979</v>
      </c>
      <c r="S41" s="41">
        <v>1838.8999999999969</v>
      </c>
      <c r="T41" s="41">
        <v>1919.6399999999971</v>
      </c>
      <c r="U41" s="41">
        <f t="shared" si="7"/>
        <v>2021</v>
      </c>
      <c r="V41" s="41">
        <f t="shared" si="8"/>
        <v>2158</v>
      </c>
      <c r="W41" s="41">
        <f t="shared" si="8"/>
        <v>2326.6800000000012</v>
      </c>
      <c r="X41" s="41">
        <f t="shared" si="8"/>
        <v>2483.0600000000013</v>
      </c>
      <c r="Y41" s="41">
        <f t="shared" ref="Y41:AB41" si="11">Y7+Y24</f>
        <v>2509.8867999999984</v>
      </c>
      <c r="Z41" s="41">
        <f t="shared" si="11"/>
        <v>2593.3974999999955</v>
      </c>
      <c r="AA41" s="41">
        <f t="shared" si="11"/>
        <v>2816.1655999999953</v>
      </c>
      <c r="AB41" s="41">
        <f t="shared" si="11"/>
        <v>2890.521299999994</v>
      </c>
    </row>
    <row r="42" spans="1:28">
      <c r="A42" s="41" t="s">
        <v>139</v>
      </c>
      <c r="B42" s="41">
        <v>1007</v>
      </c>
      <c r="C42" s="41">
        <v>1003</v>
      </c>
      <c r="D42" s="41">
        <v>1232</v>
      </c>
      <c r="E42" s="41">
        <v>1291</v>
      </c>
      <c r="F42" s="41">
        <v>1329</v>
      </c>
      <c r="G42" s="41">
        <v>1369.6075999999998</v>
      </c>
      <c r="H42" s="41">
        <v>1385.7946999999988</v>
      </c>
      <c r="I42" s="41">
        <v>1433.5161999999982</v>
      </c>
      <c r="J42" s="41">
        <v>1440.1235999999994</v>
      </c>
      <c r="K42" s="41">
        <v>1492.6719999999978</v>
      </c>
      <c r="L42" s="41">
        <v>1608.7445999999979</v>
      </c>
      <c r="M42" s="41">
        <v>1801.1757999999973</v>
      </c>
      <c r="N42" s="41">
        <v>1825.1098999999986</v>
      </c>
      <c r="O42" s="41">
        <v>1795.6523999999977</v>
      </c>
      <c r="P42" s="41">
        <v>1775.4655999999975</v>
      </c>
      <c r="Q42" s="41">
        <v>1768.4624999999971</v>
      </c>
      <c r="R42" s="41">
        <v>1781.8339999999973</v>
      </c>
      <c r="S42" s="41">
        <v>1865.156999999997</v>
      </c>
      <c r="T42" s="41">
        <v>1976.5099999999975</v>
      </c>
      <c r="U42" s="41">
        <f t="shared" si="7"/>
        <v>2056</v>
      </c>
      <c r="V42" s="41">
        <f t="shared" si="8"/>
        <v>2094</v>
      </c>
      <c r="W42" s="41">
        <f t="shared" si="8"/>
        <v>2197.6720000000005</v>
      </c>
      <c r="X42" s="41">
        <f t="shared" si="8"/>
        <v>2343.8400000000011</v>
      </c>
      <c r="Y42" s="41">
        <f t="shared" ref="Y42:AB42" si="12">Y8+Y25</f>
        <v>2488.7509999999975</v>
      </c>
      <c r="Z42" s="41">
        <f t="shared" si="12"/>
        <v>2650.1799999999962</v>
      </c>
      <c r="AA42" s="41">
        <f t="shared" si="12"/>
        <v>2840.7229999999963</v>
      </c>
      <c r="AB42" s="41">
        <f t="shared" si="12"/>
        <v>3007.9089999999942</v>
      </c>
    </row>
    <row r="43" spans="1:28">
      <c r="A43" s="41" t="s">
        <v>140</v>
      </c>
      <c r="B43" s="41">
        <v>2966</v>
      </c>
      <c r="C43" s="41">
        <v>3060</v>
      </c>
      <c r="D43" s="41">
        <v>3147</v>
      </c>
      <c r="E43" s="41">
        <v>3435</v>
      </c>
      <c r="F43" s="41">
        <v>3687</v>
      </c>
      <c r="G43" s="41">
        <v>3729.2177999999999</v>
      </c>
      <c r="H43" s="41">
        <v>3679.600199999998</v>
      </c>
      <c r="I43" s="41">
        <v>3475.0654999999988</v>
      </c>
      <c r="J43" s="41">
        <v>3549.7935000000002</v>
      </c>
      <c r="K43" s="41">
        <v>3642.910000000008</v>
      </c>
      <c r="L43" s="41">
        <v>3727.7614000000035</v>
      </c>
      <c r="M43" s="41">
        <v>3820.3656999999944</v>
      </c>
      <c r="N43" s="41">
        <v>3857.2225000000039</v>
      </c>
      <c r="O43" s="41">
        <v>4016.4178000000043</v>
      </c>
      <c r="P43" s="41">
        <v>4074.9002999999998</v>
      </c>
      <c r="Q43" s="41">
        <v>4138.8480999999956</v>
      </c>
      <c r="R43" s="41">
        <v>4243.8417000000027</v>
      </c>
      <c r="S43" s="41">
        <v>4365.6802999999991</v>
      </c>
      <c r="T43" s="41">
        <v>4443.0967999999948</v>
      </c>
      <c r="U43" s="41">
        <f t="shared" si="7"/>
        <v>4520</v>
      </c>
      <c r="V43" s="41">
        <f t="shared" si="8"/>
        <v>4530</v>
      </c>
      <c r="W43" s="41">
        <f t="shared" si="8"/>
        <v>4656.0199999999977</v>
      </c>
      <c r="X43" s="41">
        <f t="shared" si="8"/>
        <v>4898.429299999998</v>
      </c>
      <c r="Y43" s="41">
        <f t="shared" ref="Y43:AB43" si="13">Y9+Y26</f>
        <v>5180.6868200000026</v>
      </c>
      <c r="Z43" s="41">
        <f t="shared" si="13"/>
        <v>5455.6391400000075</v>
      </c>
      <c r="AA43" s="41">
        <f t="shared" si="13"/>
        <v>5816.8005400000075</v>
      </c>
      <c r="AB43" s="41">
        <f t="shared" si="13"/>
        <v>6043.3034500000058</v>
      </c>
    </row>
    <row r="44" spans="1:28">
      <c r="A44" s="41" t="s">
        <v>141</v>
      </c>
      <c r="B44" s="41">
        <v>2318</v>
      </c>
      <c r="C44" s="41">
        <v>2435</v>
      </c>
      <c r="D44" s="41">
        <v>2567</v>
      </c>
      <c r="E44" s="41">
        <v>2742</v>
      </c>
      <c r="F44" s="41">
        <v>2875</v>
      </c>
      <c r="G44" s="41">
        <v>2933.9353000000028</v>
      </c>
      <c r="H44" s="41">
        <v>2963.2481999999982</v>
      </c>
      <c r="I44" s="41">
        <v>2877.5937000000035</v>
      </c>
      <c r="J44" s="41">
        <v>2974.5221000000033</v>
      </c>
      <c r="K44" s="41">
        <v>3069.3854000000078</v>
      </c>
      <c r="L44" s="41">
        <v>3188.2570000000114</v>
      </c>
      <c r="M44" s="41">
        <v>3367.1187000000018</v>
      </c>
      <c r="N44" s="41">
        <v>3367.5919000000117</v>
      </c>
      <c r="O44" s="41">
        <v>3461.1980000000103</v>
      </c>
      <c r="P44" s="41">
        <v>3503.7603000000095</v>
      </c>
      <c r="Q44" s="41">
        <v>3521.6079000000132</v>
      </c>
      <c r="R44" s="41">
        <v>3448.7770000000096</v>
      </c>
      <c r="S44" s="41">
        <v>3385.7086000000113</v>
      </c>
      <c r="T44" s="41">
        <v>3284.1074000000058</v>
      </c>
      <c r="U44" s="41">
        <f t="shared" si="7"/>
        <v>3280</v>
      </c>
      <c r="V44" s="41">
        <f t="shared" si="8"/>
        <v>3327</v>
      </c>
      <c r="W44" s="41">
        <f t="shared" si="8"/>
        <v>3407.8999000000008</v>
      </c>
      <c r="X44" s="41">
        <f t="shared" si="8"/>
        <v>3607.2165999999988</v>
      </c>
      <c r="Y44" s="41">
        <f t="shared" ref="Y44:AB44" si="14">Y10+Y27</f>
        <v>3905.6299999999947</v>
      </c>
      <c r="Z44" s="41">
        <f t="shared" si="14"/>
        <v>4166.4999999999936</v>
      </c>
      <c r="AA44" s="41">
        <f t="shared" si="14"/>
        <v>4376.9499999999916</v>
      </c>
      <c r="AB44" s="41">
        <f t="shared" si="14"/>
        <v>4416.7699999999904</v>
      </c>
    </row>
    <row r="45" spans="1:28">
      <c r="A45" s="41" t="s">
        <v>142</v>
      </c>
      <c r="B45" s="41">
        <v>2583</v>
      </c>
      <c r="C45" s="41">
        <v>2613</v>
      </c>
      <c r="D45" s="41">
        <v>2769</v>
      </c>
      <c r="E45" s="41">
        <v>2905</v>
      </c>
      <c r="F45" s="41">
        <v>3056</v>
      </c>
      <c r="G45" s="41">
        <v>3060.1700000000023</v>
      </c>
      <c r="H45" s="41">
        <v>3026.4700000000048</v>
      </c>
      <c r="I45" s="41">
        <v>2992.3900000000071</v>
      </c>
      <c r="J45" s="41">
        <v>2975.0038000000063</v>
      </c>
      <c r="K45" s="41">
        <v>2926.6937000000016</v>
      </c>
      <c r="L45" s="41">
        <v>2964.844899999996</v>
      </c>
      <c r="M45" s="41">
        <v>2965.4751999999967</v>
      </c>
      <c r="N45" s="41">
        <v>3003.0136000000002</v>
      </c>
      <c r="O45" s="41">
        <v>3063.8245000000015</v>
      </c>
      <c r="P45" s="41">
        <v>3238.1211000000026</v>
      </c>
      <c r="Q45" s="41">
        <v>3333.2966000000033</v>
      </c>
      <c r="R45" s="41">
        <v>3374.3416000000043</v>
      </c>
      <c r="S45" s="41">
        <v>3355.8915000000029</v>
      </c>
      <c r="T45" s="41">
        <v>3274.9665000000009</v>
      </c>
      <c r="U45" s="41">
        <f t="shared" si="7"/>
        <v>3235</v>
      </c>
      <c r="V45" s="41">
        <f t="shared" si="8"/>
        <v>3194</v>
      </c>
      <c r="W45" s="41">
        <f t="shared" si="8"/>
        <v>3348.378799999999</v>
      </c>
      <c r="X45" s="41">
        <f t="shared" si="8"/>
        <v>3635.2248999999993</v>
      </c>
      <c r="Y45" s="41">
        <f t="shared" ref="Y45:AB45" si="15">Y11+Y28</f>
        <v>3832.2067999999922</v>
      </c>
      <c r="Z45" s="41">
        <f t="shared" si="15"/>
        <v>4130.811199999991</v>
      </c>
      <c r="AA45" s="41">
        <f t="shared" si="15"/>
        <v>4305.5199999999886</v>
      </c>
      <c r="AB45" s="41">
        <f t="shared" si="15"/>
        <v>4257.8210329999883</v>
      </c>
    </row>
    <row r="46" spans="1:28">
      <c r="A46" s="41" t="s">
        <v>143</v>
      </c>
      <c r="B46" s="41">
        <v>1112</v>
      </c>
      <c r="C46" s="41">
        <v>1103</v>
      </c>
      <c r="D46" s="41">
        <v>1140</v>
      </c>
      <c r="E46" s="41">
        <v>1135</v>
      </c>
      <c r="F46" s="41">
        <v>1198</v>
      </c>
      <c r="G46" s="41">
        <v>1273.314099999998</v>
      </c>
      <c r="H46" s="41">
        <v>1285.7155999999984</v>
      </c>
      <c r="I46" s="41">
        <v>1240.4119999999978</v>
      </c>
      <c r="J46" s="41">
        <v>1353.2835999999979</v>
      </c>
      <c r="K46" s="41">
        <v>1391.8116999999993</v>
      </c>
      <c r="L46" s="41">
        <v>1532.5850999999993</v>
      </c>
      <c r="M46" s="41">
        <v>1648.5205999999973</v>
      </c>
      <c r="N46" s="41">
        <v>1696.7547999999986</v>
      </c>
      <c r="O46" s="41">
        <v>1614.8984999999986</v>
      </c>
      <c r="P46" s="41">
        <v>1601.7592999999983</v>
      </c>
      <c r="Q46" s="41">
        <v>1552.7131999999963</v>
      </c>
      <c r="R46" s="41">
        <v>1484.3906999999972</v>
      </c>
      <c r="S46" s="41">
        <v>1469.9134999999994</v>
      </c>
      <c r="T46" s="41">
        <v>1548.6173999999996</v>
      </c>
      <c r="U46" s="41">
        <f t="shared" si="7"/>
        <v>1652</v>
      </c>
      <c r="V46" s="41">
        <f t="shared" si="8"/>
        <v>1736</v>
      </c>
      <c r="W46" s="41">
        <f t="shared" si="8"/>
        <v>1773.9536000000007</v>
      </c>
      <c r="X46" s="41">
        <f t="shared" si="8"/>
        <v>1855.2501000000007</v>
      </c>
      <c r="Y46" s="41">
        <f t="shared" ref="Y46:AB46" si="16">Y12+Y29</f>
        <v>1921.2274999999984</v>
      </c>
      <c r="Z46" s="41">
        <f t="shared" si="16"/>
        <v>2039.8114999999982</v>
      </c>
      <c r="AA46" s="41">
        <f t="shared" si="16"/>
        <v>2259.7889999999979</v>
      </c>
      <c r="AB46" s="41">
        <f t="shared" si="16"/>
        <v>2392.1949999999961</v>
      </c>
    </row>
    <row r="47" spans="1:28">
      <c r="A47" s="41" t="s">
        <v>144</v>
      </c>
      <c r="B47" s="41">
        <v>4582</v>
      </c>
      <c r="C47" s="41">
        <v>4729</v>
      </c>
      <c r="D47" s="41">
        <v>4743.9199999999992</v>
      </c>
      <c r="E47" s="41">
        <v>4746.3</v>
      </c>
      <c r="F47" s="41">
        <v>4649</v>
      </c>
      <c r="G47" s="41">
        <v>4537.0749000000042</v>
      </c>
      <c r="H47" s="41">
        <v>4366.5774000000001</v>
      </c>
      <c r="I47" s="41">
        <v>4084.9282000000012</v>
      </c>
      <c r="J47" s="41">
        <v>4308.7837</v>
      </c>
      <c r="K47" s="41">
        <v>4425.7677000000049</v>
      </c>
      <c r="L47" s="41">
        <v>4517.1678999999976</v>
      </c>
      <c r="M47" s="41">
        <v>4590.2774000000063</v>
      </c>
      <c r="N47" s="41">
        <v>4499.018399999999</v>
      </c>
      <c r="O47" s="41">
        <v>4389.050000000002</v>
      </c>
      <c r="P47" s="41">
        <v>4348.1957894736906</v>
      </c>
      <c r="Q47" s="41">
        <v>4430.3686842105308</v>
      </c>
      <c r="R47" s="41">
        <v>4549.4739473684249</v>
      </c>
      <c r="S47" s="41">
        <v>4670.3478947368467</v>
      </c>
      <c r="T47" s="41">
        <v>4886.3952631579032</v>
      </c>
      <c r="U47" s="41">
        <f t="shared" si="7"/>
        <v>5151</v>
      </c>
      <c r="V47" s="41">
        <f t="shared" si="8"/>
        <v>5380</v>
      </c>
      <c r="W47" s="41">
        <f t="shared" si="8"/>
        <v>5561.8573684210451</v>
      </c>
      <c r="X47" s="41">
        <f t="shared" si="8"/>
        <v>5998.0239473684142</v>
      </c>
      <c r="Y47" s="41">
        <f t="shared" ref="Y47:AB47" si="17">Y13+Y30</f>
        <v>6284.1202631578899</v>
      </c>
      <c r="Z47" s="41">
        <f t="shared" si="17"/>
        <v>6593.1900000000069</v>
      </c>
      <c r="AA47" s="41">
        <f t="shared" si="17"/>
        <v>7206.5200000000177</v>
      </c>
      <c r="AB47" s="41">
        <f t="shared" si="17"/>
        <v>7552.0700000000234</v>
      </c>
    </row>
    <row r="48" spans="1:28">
      <c r="A48" s="41" t="s">
        <v>145</v>
      </c>
      <c r="B48" s="41">
        <v>2311</v>
      </c>
      <c r="C48" s="41">
        <v>2442.5</v>
      </c>
      <c r="D48" s="41">
        <v>2507.9999999999995</v>
      </c>
      <c r="E48" s="41">
        <v>2480.1999999999998</v>
      </c>
      <c r="F48" s="41">
        <v>2516</v>
      </c>
      <c r="G48" s="41">
        <v>2573.9000000000024</v>
      </c>
      <c r="H48" s="41">
        <v>2655.4000000000024</v>
      </c>
      <c r="I48" s="41">
        <v>2542.7000000000021</v>
      </c>
      <c r="J48" s="41">
        <v>2580.8110000000011</v>
      </c>
      <c r="K48" s="41">
        <v>2654.4130000000005</v>
      </c>
      <c r="L48" s="41">
        <v>2737.5580000000023</v>
      </c>
      <c r="M48" s="41">
        <v>2828.2799999999993</v>
      </c>
      <c r="N48" s="41">
        <v>2962.8850000000011</v>
      </c>
      <c r="O48" s="41">
        <v>2863.0379999999991</v>
      </c>
      <c r="P48" s="41">
        <v>2766.365400000001</v>
      </c>
      <c r="Q48" s="41">
        <v>2768.4809999999989</v>
      </c>
      <c r="R48" s="41">
        <v>2850.8420000000001</v>
      </c>
      <c r="S48" s="41">
        <v>2857.3759999999997</v>
      </c>
      <c r="T48" s="41">
        <v>2947.2300000000005</v>
      </c>
      <c r="U48" s="41">
        <f t="shared" si="7"/>
        <v>3034</v>
      </c>
      <c r="V48" s="41">
        <f t="shared" si="8"/>
        <v>3025</v>
      </c>
      <c r="W48" s="41">
        <f t="shared" si="8"/>
        <v>3301.9010000000007</v>
      </c>
      <c r="X48" s="41">
        <f t="shared" si="8"/>
        <v>3540.6360000000004</v>
      </c>
      <c r="Y48" s="41">
        <f t="shared" ref="Y48:AB48" si="18">Y14+Y31</f>
        <v>3639.1259999999979</v>
      </c>
      <c r="Z48" s="41">
        <f t="shared" si="18"/>
        <v>3685.6359999999963</v>
      </c>
      <c r="AA48" s="41">
        <f t="shared" si="18"/>
        <v>4036.1859999999951</v>
      </c>
      <c r="AB48" s="41">
        <f t="shared" si="18"/>
        <v>4252.3169999999936</v>
      </c>
    </row>
    <row r="49" spans="1:28">
      <c r="A49" s="41" t="s">
        <v>146</v>
      </c>
      <c r="B49" s="41">
        <v>2248</v>
      </c>
      <c r="C49" s="41">
        <v>2343</v>
      </c>
      <c r="D49" s="41">
        <v>2390</v>
      </c>
      <c r="E49" s="41">
        <v>2488</v>
      </c>
      <c r="F49" s="41">
        <v>2367</v>
      </c>
      <c r="G49" s="41">
        <v>2369.6400000000021</v>
      </c>
      <c r="H49" s="41">
        <v>2282.1900000000014</v>
      </c>
      <c r="I49" s="41">
        <v>2386.7821000000008</v>
      </c>
      <c r="J49" s="41">
        <v>2322.7904999999987</v>
      </c>
      <c r="K49" s="41">
        <v>2335.7994999999992</v>
      </c>
      <c r="L49" s="41">
        <v>2454.759799999998</v>
      </c>
      <c r="M49" s="41">
        <v>2656.3300000000008</v>
      </c>
      <c r="N49" s="41">
        <v>2867.4600000000041</v>
      </c>
      <c r="O49" s="41">
        <v>2856.2700000000018</v>
      </c>
      <c r="P49" s="41">
        <v>2811.65</v>
      </c>
      <c r="Q49" s="41">
        <v>2688.7800000000025</v>
      </c>
      <c r="R49" s="41">
        <v>2604.5300000000025</v>
      </c>
      <c r="S49" s="41">
        <v>2591.2600000000016</v>
      </c>
      <c r="T49" s="41">
        <v>2609.4900000000016</v>
      </c>
      <c r="U49" s="41">
        <f t="shared" si="7"/>
        <v>2706</v>
      </c>
      <c r="V49" s="41">
        <f t="shared" si="8"/>
        <v>2763</v>
      </c>
      <c r="W49" s="41">
        <f t="shared" si="8"/>
        <v>2917.8399999999974</v>
      </c>
      <c r="X49" s="41">
        <f t="shared" si="8"/>
        <v>3183.1299999999978</v>
      </c>
      <c r="Y49" s="41">
        <f t="shared" ref="Y49:AB49" si="19">Y15+Y32</f>
        <v>3359.3639999999978</v>
      </c>
      <c r="Z49" s="41">
        <f t="shared" si="19"/>
        <v>3526.0280000000021</v>
      </c>
      <c r="AA49" s="41">
        <f t="shared" si="19"/>
        <v>3727.7700000000045</v>
      </c>
      <c r="AB49" s="41">
        <f t="shared" si="19"/>
        <v>3791.1030000000064</v>
      </c>
    </row>
    <row r="50" spans="1:28">
      <c r="A50" s="41" t="s">
        <v>147</v>
      </c>
      <c r="B50" s="41">
        <v>2315</v>
      </c>
      <c r="C50" s="41">
        <v>2247.46</v>
      </c>
      <c r="D50" s="41">
        <v>2239.5699999999997</v>
      </c>
      <c r="E50" s="41">
        <v>2208.37</v>
      </c>
      <c r="F50" s="41">
        <v>2342</v>
      </c>
      <c r="G50" s="41">
        <v>2357.3008999999984</v>
      </c>
      <c r="H50" s="41">
        <v>2323.1760999999988</v>
      </c>
      <c r="I50" s="41">
        <v>2239.0153</v>
      </c>
      <c r="J50" s="41">
        <v>2215.5386000000008</v>
      </c>
      <c r="K50" s="41">
        <v>2271.238499999999</v>
      </c>
      <c r="L50" s="41">
        <v>2328.7383000000013</v>
      </c>
      <c r="M50" s="41">
        <v>2461.330600000003</v>
      </c>
      <c r="N50" s="41">
        <v>2488.5315000000032</v>
      </c>
      <c r="O50" s="41">
        <v>2562.3315000000002</v>
      </c>
      <c r="P50" s="41">
        <v>2635.0330999999987</v>
      </c>
      <c r="Q50" s="41">
        <v>2618.0378999999984</v>
      </c>
      <c r="R50" s="41">
        <v>2574.9765999999995</v>
      </c>
      <c r="S50" s="41">
        <v>2530.0070000000014</v>
      </c>
      <c r="T50" s="41">
        <v>2476.8945000000026</v>
      </c>
      <c r="U50" s="41">
        <f t="shared" si="7"/>
        <v>2525</v>
      </c>
      <c r="V50" s="41">
        <f t="shared" si="8"/>
        <v>2639</v>
      </c>
      <c r="W50" s="41">
        <f t="shared" si="8"/>
        <v>2837.5231000000013</v>
      </c>
      <c r="X50" s="41">
        <f t="shared" si="8"/>
        <v>3063.8367000000017</v>
      </c>
      <c r="Y50" s="41">
        <f t="shared" ref="Y50:AB50" si="20">Y16+Y33</f>
        <v>3277.5295999999971</v>
      </c>
      <c r="Z50" s="41">
        <f t="shared" si="20"/>
        <v>3414.8335999999981</v>
      </c>
      <c r="AA50" s="41">
        <f t="shared" si="20"/>
        <v>3584.4785999999976</v>
      </c>
      <c r="AB50" s="41">
        <f t="shared" si="20"/>
        <v>3638.4708999999957</v>
      </c>
    </row>
    <row r="51" spans="1:28">
      <c r="A51" s="41" t="s">
        <v>148</v>
      </c>
      <c r="B51" s="41">
        <v>554</v>
      </c>
      <c r="C51" s="41">
        <v>588</v>
      </c>
      <c r="D51" s="41">
        <v>582</v>
      </c>
      <c r="E51" s="41">
        <v>606</v>
      </c>
      <c r="F51" s="41">
        <v>632</v>
      </c>
      <c r="G51" s="41">
        <v>629.8220000000008</v>
      </c>
      <c r="H51" s="41">
        <v>574.1302999999989</v>
      </c>
      <c r="I51" s="41">
        <v>563.43390000000079</v>
      </c>
      <c r="J51" s="41">
        <v>581.3786000000008</v>
      </c>
      <c r="K51" s="41">
        <v>599.01540000000068</v>
      </c>
      <c r="L51" s="41">
        <v>626.92420000000061</v>
      </c>
      <c r="M51" s="41">
        <v>605.66360000000088</v>
      </c>
      <c r="N51" s="41">
        <v>615.14540000000056</v>
      </c>
      <c r="O51" s="41">
        <v>618.47300000000052</v>
      </c>
      <c r="P51" s="41">
        <v>602.08430000000044</v>
      </c>
      <c r="Q51" s="41">
        <v>572.72440000000029</v>
      </c>
      <c r="R51" s="41">
        <v>539.3231000000003</v>
      </c>
      <c r="S51" s="41">
        <v>529.20030000000065</v>
      </c>
      <c r="T51" s="41">
        <v>513.33390000000031</v>
      </c>
      <c r="U51" s="41">
        <f t="shared" si="7"/>
        <v>526</v>
      </c>
      <c r="V51" s="41">
        <f t="shared" si="8"/>
        <v>562</v>
      </c>
      <c r="W51" s="41">
        <f t="shared" si="8"/>
        <v>554.43460000000005</v>
      </c>
      <c r="X51" s="41">
        <f t="shared" si="8"/>
        <v>589.21890000000008</v>
      </c>
      <c r="Y51" s="41">
        <f t="shared" ref="Y51:AB51" si="21">Y17+Y34</f>
        <v>629.24890000000016</v>
      </c>
      <c r="Z51" s="41">
        <f t="shared" si="21"/>
        <v>693.32000000000028</v>
      </c>
      <c r="AA51" s="41">
        <f t="shared" si="21"/>
        <v>704.20360000000051</v>
      </c>
      <c r="AB51" s="41">
        <f t="shared" si="21"/>
        <v>705.26600000000053</v>
      </c>
    </row>
    <row r="52" spans="1:28" s="45" customFormat="1">
      <c r="A52" s="71" t="s">
        <v>152</v>
      </c>
      <c r="B52" s="71">
        <f t="shared" ref="B52:O52" si="22">SUM(B38:B51)</f>
        <v>33160</v>
      </c>
      <c r="C52" s="71">
        <f t="shared" si="22"/>
        <v>33977.96</v>
      </c>
      <c r="D52" s="71">
        <f t="shared" si="22"/>
        <v>35045.49</v>
      </c>
      <c r="E52" s="71">
        <f t="shared" si="22"/>
        <v>36048.870000000003</v>
      </c>
      <c r="F52" s="71">
        <f t="shared" si="22"/>
        <v>36919</v>
      </c>
      <c r="G52" s="71">
        <f t="shared" si="22"/>
        <v>37250.809900000007</v>
      </c>
      <c r="H52" s="71">
        <f t="shared" si="22"/>
        <v>37051.065099999993</v>
      </c>
      <c r="I52" s="71">
        <f t="shared" si="22"/>
        <v>36029.206400000017</v>
      </c>
      <c r="J52" s="71">
        <f t="shared" si="22"/>
        <v>36554.293500000014</v>
      </c>
      <c r="K52" s="71">
        <f t="shared" si="22"/>
        <v>37185.122500000034</v>
      </c>
      <c r="L52" s="71">
        <f t="shared" si="22"/>
        <v>38120.273000000023</v>
      </c>
      <c r="M52" s="71">
        <f t="shared" si="22"/>
        <v>39589.167600000015</v>
      </c>
      <c r="N52" s="71">
        <f t="shared" si="22"/>
        <v>40164.752800000053</v>
      </c>
      <c r="O52" s="71">
        <f t="shared" si="22"/>
        <v>40138.616000000031</v>
      </c>
      <c r="P52" s="71">
        <f t="shared" ref="P52:T52" si="23">SUM(P38:P51)</f>
        <v>40220.706589473724</v>
      </c>
      <c r="Q52" s="71">
        <f t="shared" si="23"/>
        <v>40575.617384210556</v>
      </c>
      <c r="R52" s="71">
        <f t="shared" si="23"/>
        <v>41049.124847368468</v>
      </c>
      <c r="S52" s="71">
        <f t="shared" si="23"/>
        <v>41656.422094736881</v>
      </c>
      <c r="T52" s="71">
        <f t="shared" si="23"/>
        <v>42617.908663157934</v>
      </c>
      <c r="U52" s="71">
        <f t="shared" si="7"/>
        <v>43817</v>
      </c>
      <c r="V52" s="71">
        <v>44809</v>
      </c>
      <c r="W52" s="75">
        <f t="shared" ref="W52:AB52" si="24">SUM(W38:W51)</f>
        <v>46729.00070842103</v>
      </c>
      <c r="X52" s="75">
        <f t="shared" si="24"/>
        <v>49436.750627368398</v>
      </c>
      <c r="Y52" s="75">
        <f t="shared" si="24"/>
        <v>51972.037783157844</v>
      </c>
      <c r="Z52" s="75">
        <f t="shared" si="24"/>
        <v>54445.266259999968</v>
      </c>
      <c r="AA52" s="75">
        <f t="shared" si="24"/>
        <v>57649.580059999971</v>
      </c>
      <c r="AB52" s="75">
        <f t="shared" si="24"/>
        <v>59586.717882999954</v>
      </c>
    </row>
    <row r="53" spans="1:28">
      <c r="U53" s="41"/>
      <c r="W53" s="25"/>
    </row>
    <row r="54" spans="1:28" s="45" customFormat="1">
      <c r="A54" s="71" t="s">
        <v>153</v>
      </c>
      <c r="B54" s="70">
        <v>1998</v>
      </c>
      <c r="C54" s="70">
        <v>1999</v>
      </c>
      <c r="D54" s="70">
        <v>2000</v>
      </c>
      <c r="E54" s="70">
        <v>2001</v>
      </c>
      <c r="F54" s="70">
        <v>2002</v>
      </c>
      <c r="G54" s="70">
        <v>2003</v>
      </c>
      <c r="H54" s="70">
        <v>2004</v>
      </c>
      <c r="I54" s="70">
        <v>2005</v>
      </c>
      <c r="J54" s="70">
        <v>2006</v>
      </c>
      <c r="K54" s="70">
        <v>2007</v>
      </c>
      <c r="L54" s="70">
        <v>2008</v>
      </c>
      <c r="M54" s="70">
        <v>2009</v>
      </c>
      <c r="N54" s="70">
        <v>2010</v>
      </c>
      <c r="O54" s="70">
        <v>2011</v>
      </c>
      <c r="P54" s="70">
        <v>2012</v>
      </c>
      <c r="Q54" s="70">
        <v>2013</v>
      </c>
      <c r="R54" s="70">
        <v>2014</v>
      </c>
      <c r="S54" s="71">
        <v>2015</v>
      </c>
      <c r="T54" s="71">
        <v>2016</v>
      </c>
      <c r="U54" s="71">
        <v>2017</v>
      </c>
      <c r="V54" s="76">
        <v>2018</v>
      </c>
      <c r="W54" s="75">
        <v>2019</v>
      </c>
      <c r="X54" s="75">
        <v>2020</v>
      </c>
      <c r="Y54" s="75">
        <v>2021</v>
      </c>
      <c r="Z54" s="75">
        <v>2022</v>
      </c>
      <c r="AA54" s="75">
        <v>2023</v>
      </c>
      <c r="AB54" s="70">
        <v>2024</v>
      </c>
    </row>
    <row r="55" spans="1:28">
      <c r="A55" s="41" t="s">
        <v>135</v>
      </c>
      <c r="B55" s="41">
        <v>181</v>
      </c>
      <c r="C55" s="41">
        <v>189</v>
      </c>
      <c r="D55" s="41">
        <v>195</v>
      </c>
      <c r="E55" s="41">
        <v>194</v>
      </c>
      <c r="F55" s="41">
        <v>186</v>
      </c>
      <c r="G55" s="41">
        <v>187.89999999999998</v>
      </c>
      <c r="H55" s="41">
        <v>191.14999999999992</v>
      </c>
      <c r="I55" s="41">
        <v>193.30529999999993</v>
      </c>
      <c r="J55" s="41">
        <v>198.10529999999994</v>
      </c>
      <c r="K55" s="41">
        <v>209.39739999999992</v>
      </c>
      <c r="L55" s="41">
        <v>210.90259999999998</v>
      </c>
      <c r="M55" s="41">
        <v>209.36580000000001</v>
      </c>
      <c r="N55" s="41">
        <v>214.9658</v>
      </c>
      <c r="O55" s="41">
        <v>218.06579999999994</v>
      </c>
      <c r="P55" s="41">
        <v>226.67379999999994</v>
      </c>
      <c r="Q55" s="72">
        <v>229.64759999999995</v>
      </c>
      <c r="R55" s="72">
        <v>232.41579999999999</v>
      </c>
      <c r="S55" s="72">
        <v>239.58680000000001</v>
      </c>
      <c r="T55" s="41">
        <v>246.20259999999996</v>
      </c>
      <c r="U55" s="41">
        <v>262</v>
      </c>
      <c r="V55" s="41">
        <v>272</v>
      </c>
      <c r="W55" s="41">
        <v>271.2940999999999</v>
      </c>
      <c r="X55" s="41">
        <v>288.49459999999988</v>
      </c>
      <c r="Y55" s="41">
        <v>287.24459999999988</v>
      </c>
      <c r="Z55" s="41">
        <v>287.85409999999973</v>
      </c>
      <c r="AA55" s="25">
        <v>301.9703999999997</v>
      </c>
      <c r="AB55" s="41">
        <v>299.48569999999972</v>
      </c>
    </row>
    <row r="56" spans="1:28">
      <c r="A56" s="41" t="s">
        <v>136</v>
      </c>
      <c r="B56" s="41">
        <v>224</v>
      </c>
      <c r="C56" s="41">
        <v>228</v>
      </c>
      <c r="D56" s="41">
        <v>240</v>
      </c>
      <c r="E56" s="41">
        <v>242</v>
      </c>
      <c r="F56" s="41">
        <v>252</v>
      </c>
      <c r="G56" s="41">
        <v>253.45500000000004</v>
      </c>
      <c r="H56" s="41">
        <v>262.08</v>
      </c>
      <c r="I56" s="41">
        <v>260.58000000000004</v>
      </c>
      <c r="J56" s="41">
        <v>250.71000000000006</v>
      </c>
      <c r="K56" s="41">
        <v>237.45</v>
      </c>
      <c r="L56" s="41">
        <v>243.6699999999999</v>
      </c>
      <c r="M56" s="41">
        <v>265.67999999999989</v>
      </c>
      <c r="N56" s="41">
        <v>284.18000000000006</v>
      </c>
      <c r="O56" s="41">
        <v>251.95349999999993</v>
      </c>
      <c r="P56" s="41">
        <v>240.54099999999988</v>
      </c>
      <c r="Q56" s="41">
        <v>254.16229999999996</v>
      </c>
      <c r="R56" s="41">
        <v>248.05919999999989</v>
      </c>
      <c r="S56" s="41">
        <v>258.17020000000002</v>
      </c>
      <c r="T56" s="41">
        <v>308.44599999999991</v>
      </c>
      <c r="U56" s="41">
        <v>299</v>
      </c>
      <c r="V56" s="41">
        <v>328</v>
      </c>
      <c r="W56" s="41">
        <v>338.15000000000003</v>
      </c>
      <c r="X56" s="41">
        <v>337.09999999999997</v>
      </c>
      <c r="Y56" s="41">
        <v>338.40001999999998</v>
      </c>
      <c r="Z56" s="41">
        <v>333.74999999999994</v>
      </c>
      <c r="AA56" s="25">
        <v>342.02000000000004</v>
      </c>
      <c r="AB56" s="41">
        <v>342.75421999999998</v>
      </c>
    </row>
    <row r="57" spans="1:28">
      <c r="A57" s="41" t="s">
        <v>137</v>
      </c>
      <c r="B57" s="41">
        <v>203</v>
      </c>
      <c r="C57" s="41">
        <v>204</v>
      </c>
      <c r="D57" s="41">
        <v>215</v>
      </c>
      <c r="E57" s="41">
        <v>217</v>
      </c>
      <c r="F57" s="41">
        <v>208</v>
      </c>
      <c r="G57" s="41">
        <v>210.29999999999998</v>
      </c>
      <c r="H57" s="41">
        <v>217.39999999999995</v>
      </c>
      <c r="I57" s="41">
        <v>210.09999999999997</v>
      </c>
      <c r="J57" s="41">
        <v>202.99999999999997</v>
      </c>
      <c r="K57" s="41">
        <v>207.89999999999998</v>
      </c>
      <c r="L57" s="41">
        <v>222.39999999999995</v>
      </c>
      <c r="M57" s="41">
        <v>226.28159999999994</v>
      </c>
      <c r="N57" s="41">
        <v>237.88159999999993</v>
      </c>
      <c r="O57" s="41">
        <v>262.73159999999996</v>
      </c>
      <c r="P57" s="41">
        <v>260.18159999999989</v>
      </c>
      <c r="Q57" s="41">
        <v>271.20789999999982</v>
      </c>
      <c r="R57" s="41">
        <v>265.18789999999984</v>
      </c>
      <c r="S57" s="41">
        <v>275.50789999999989</v>
      </c>
      <c r="T57" s="41">
        <v>284.50789999999984</v>
      </c>
      <c r="U57" s="41">
        <v>294</v>
      </c>
      <c r="V57" s="41">
        <v>301</v>
      </c>
      <c r="W57" s="59">
        <v>300.5763</v>
      </c>
      <c r="X57" s="41">
        <v>316.53420000000006</v>
      </c>
      <c r="Y57" s="41">
        <v>315.47790000000009</v>
      </c>
      <c r="Z57" s="41">
        <v>315.87790000000012</v>
      </c>
      <c r="AA57" s="25">
        <v>325.33</v>
      </c>
      <c r="AB57" s="41">
        <v>327.90000000000009</v>
      </c>
    </row>
    <row r="58" spans="1:28">
      <c r="A58" s="41" t="s">
        <v>138</v>
      </c>
      <c r="B58" s="41">
        <v>87</v>
      </c>
      <c r="C58" s="41">
        <v>93</v>
      </c>
      <c r="D58" s="41">
        <v>99</v>
      </c>
      <c r="E58" s="41">
        <v>101</v>
      </c>
      <c r="F58" s="41">
        <v>102</v>
      </c>
      <c r="G58" s="41">
        <v>100.73050000000001</v>
      </c>
      <c r="H58" s="41">
        <v>102.89999999999999</v>
      </c>
      <c r="I58" s="41">
        <v>98.53</v>
      </c>
      <c r="J58" s="41">
        <v>102.23</v>
      </c>
      <c r="K58" s="41">
        <v>101.25000000000001</v>
      </c>
      <c r="L58" s="41">
        <v>108.93</v>
      </c>
      <c r="M58" s="41">
        <v>121.71</v>
      </c>
      <c r="N58" s="41">
        <v>125.71000000000004</v>
      </c>
      <c r="O58" s="41">
        <v>123.93000000000004</v>
      </c>
      <c r="P58" s="41">
        <v>120.18000000000005</v>
      </c>
      <c r="Q58" s="41">
        <v>122.73000000000006</v>
      </c>
      <c r="R58" s="41">
        <v>117.27000000000004</v>
      </c>
      <c r="S58" s="41">
        <v>120.47000000000001</v>
      </c>
      <c r="T58" s="41">
        <v>118.13000000000001</v>
      </c>
      <c r="U58" s="41">
        <v>123</v>
      </c>
      <c r="V58" s="41">
        <v>136</v>
      </c>
      <c r="W58" s="41">
        <v>178.95000000000005</v>
      </c>
      <c r="X58" s="41">
        <v>185.16000000000003</v>
      </c>
      <c r="Y58" s="41">
        <v>193.19</v>
      </c>
      <c r="Z58" s="41">
        <v>187.27</v>
      </c>
      <c r="AA58" s="25">
        <v>189.87000000000006</v>
      </c>
      <c r="AB58" s="41">
        <v>186.92</v>
      </c>
    </row>
    <row r="59" spans="1:28">
      <c r="A59" s="41" t="s">
        <v>139</v>
      </c>
      <c r="B59" s="41">
        <v>49</v>
      </c>
      <c r="C59" s="41">
        <v>50</v>
      </c>
      <c r="D59" s="41">
        <v>64</v>
      </c>
      <c r="E59" s="41">
        <v>64</v>
      </c>
      <c r="F59" s="41">
        <v>73</v>
      </c>
      <c r="G59" s="41">
        <v>77.100000000000009</v>
      </c>
      <c r="H59" s="41">
        <v>72.399999999999991</v>
      </c>
      <c r="I59" s="41">
        <v>69.799999999999983</v>
      </c>
      <c r="J59" s="41">
        <v>74.199999999999989</v>
      </c>
      <c r="K59" s="41">
        <v>81.75</v>
      </c>
      <c r="L59" s="41">
        <v>82.1</v>
      </c>
      <c r="M59" s="41">
        <v>91.8</v>
      </c>
      <c r="N59" s="41">
        <v>95.40000000000002</v>
      </c>
      <c r="O59" s="41">
        <v>96.200000000000017</v>
      </c>
      <c r="P59" s="41">
        <v>94.300000000000026</v>
      </c>
      <c r="Q59" s="41">
        <v>92.40000000000002</v>
      </c>
      <c r="R59" s="41">
        <v>98.750000000000014</v>
      </c>
      <c r="S59" s="41">
        <v>108.9</v>
      </c>
      <c r="T59" s="41">
        <v>96.40000000000002</v>
      </c>
      <c r="U59" s="41">
        <v>111</v>
      </c>
      <c r="V59" s="41">
        <v>115</v>
      </c>
      <c r="W59" s="41">
        <v>126.15100000000001</v>
      </c>
      <c r="X59" s="41">
        <v>137.45399999999998</v>
      </c>
      <c r="Y59" s="41">
        <v>145.49999999999997</v>
      </c>
      <c r="Z59" s="41">
        <v>150.98999999999995</v>
      </c>
      <c r="AA59" s="25">
        <v>155.35000000000002</v>
      </c>
      <c r="AB59" s="41">
        <v>160.74799999999996</v>
      </c>
    </row>
    <row r="60" spans="1:28">
      <c r="A60" s="41" t="s">
        <v>140</v>
      </c>
      <c r="B60" s="41">
        <v>253</v>
      </c>
      <c r="C60" s="41">
        <v>258</v>
      </c>
      <c r="D60" s="41">
        <v>258</v>
      </c>
      <c r="E60" s="41">
        <v>262</v>
      </c>
      <c r="F60" s="41">
        <v>270</v>
      </c>
      <c r="G60" s="41">
        <v>273.54439999999994</v>
      </c>
      <c r="H60" s="41">
        <v>274.04749999999996</v>
      </c>
      <c r="I60" s="41">
        <v>264.11559999999986</v>
      </c>
      <c r="J60" s="41">
        <v>263.81719999999984</v>
      </c>
      <c r="K60" s="41">
        <v>270.96999999999986</v>
      </c>
      <c r="L60" s="41">
        <v>269.56119999999987</v>
      </c>
      <c r="M60" s="41">
        <v>266.58089999999993</v>
      </c>
      <c r="N60" s="41">
        <v>263.9738999999999</v>
      </c>
      <c r="O60" s="41">
        <v>253.36269999999993</v>
      </c>
      <c r="P60" s="41">
        <v>259.49949999999995</v>
      </c>
      <c r="Q60" s="41">
        <v>269.90479999999997</v>
      </c>
      <c r="R60" s="41">
        <v>277.4403999999999</v>
      </c>
      <c r="S60" s="41">
        <v>285.74920000000003</v>
      </c>
      <c r="T60" s="41">
        <v>283.47219999999993</v>
      </c>
      <c r="U60" s="41">
        <v>284</v>
      </c>
      <c r="V60" s="41">
        <v>296</v>
      </c>
      <c r="W60" s="41">
        <v>296.75349999999997</v>
      </c>
      <c r="X60" s="41">
        <v>300.74359999999996</v>
      </c>
      <c r="Y60" s="41">
        <v>306.36798000000005</v>
      </c>
      <c r="Z60" s="41">
        <v>312.12898000000001</v>
      </c>
      <c r="AA60" s="25">
        <v>317.97073999999998</v>
      </c>
      <c r="AB60" s="41">
        <v>326.25597000000005</v>
      </c>
    </row>
    <row r="61" spans="1:28">
      <c r="A61" s="41" t="s">
        <v>141</v>
      </c>
      <c r="B61" s="41">
        <v>162</v>
      </c>
      <c r="C61" s="41">
        <v>165</v>
      </c>
      <c r="D61" s="41">
        <v>177</v>
      </c>
      <c r="E61" s="41">
        <v>183</v>
      </c>
      <c r="F61" s="41">
        <v>177</v>
      </c>
      <c r="G61" s="41">
        <v>189.39520000000002</v>
      </c>
      <c r="H61" s="41">
        <v>196.35520000000002</v>
      </c>
      <c r="I61" s="41">
        <v>185.29519999999997</v>
      </c>
      <c r="J61" s="41">
        <v>192.4802</v>
      </c>
      <c r="K61" s="41">
        <v>186.5234999999999</v>
      </c>
      <c r="L61" s="41">
        <v>210.17499999999993</v>
      </c>
      <c r="M61" s="41">
        <v>227.93999999999994</v>
      </c>
      <c r="N61" s="41">
        <v>229.10999999999999</v>
      </c>
      <c r="O61" s="41">
        <v>232.60999999999993</v>
      </c>
      <c r="P61" s="41">
        <v>240.92499999999995</v>
      </c>
      <c r="Q61" s="41">
        <v>251.63</v>
      </c>
      <c r="R61" s="41">
        <v>256.74</v>
      </c>
      <c r="S61" s="41">
        <v>258.21690000000001</v>
      </c>
      <c r="T61" s="41">
        <v>262.73689999999999</v>
      </c>
      <c r="U61" s="41">
        <v>256</v>
      </c>
      <c r="V61" s="41">
        <v>270</v>
      </c>
      <c r="W61" s="41">
        <v>277.06690000000009</v>
      </c>
      <c r="X61" s="41">
        <v>280.52690000000007</v>
      </c>
      <c r="Y61" s="41">
        <v>292.18999999999994</v>
      </c>
      <c r="Z61" s="41">
        <v>296.60999999999984</v>
      </c>
      <c r="AA61" s="25">
        <v>302.24999999999983</v>
      </c>
      <c r="AB61" s="41">
        <v>300.48999999999995</v>
      </c>
    </row>
    <row r="62" spans="1:28">
      <c r="A62" s="41" t="s">
        <v>142</v>
      </c>
      <c r="B62" s="41">
        <v>162</v>
      </c>
      <c r="C62" s="41">
        <v>167</v>
      </c>
      <c r="D62" s="41">
        <v>169</v>
      </c>
      <c r="E62" s="41">
        <v>179</v>
      </c>
      <c r="F62" s="41">
        <v>184</v>
      </c>
      <c r="G62" s="41">
        <v>179.13000000000002</v>
      </c>
      <c r="H62" s="41">
        <v>188.60000000000002</v>
      </c>
      <c r="I62" s="41">
        <v>183.79999999999998</v>
      </c>
      <c r="J62" s="41">
        <v>202.00000000000003</v>
      </c>
      <c r="K62" s="41">
        <v>192.05</v>
      </c>
      <c r="L62" s="41">
        <v>201.22499999999999</v>
      </c>
      <c r="M62" s="41">
        <v>204.77500000000001</v>
      </c>
      <c r="N62" s="41">
        <v>215.05</v>
      </c>
      <c r="O62" s="41">
        <v>205.64999999999998</v>
      </c>
      <c r="P62" s="41">
        <v>220.61049999999997</v>
      </c>
      <c r="Q62" s="41">
        <v>221.06050000000002</v>
      </c>
      <c r="R62" s="41">
        <v>219.06049999999999</v>
      </c>
      <c r="S62" s="41">
        <v>221.7105</v>
      </c>
      <c r="T62" s="41">
        <v>222.11160000000007</v>
      </c>
      <c r="U62" s="41">
        <v>232</v>
      </c>
      <c r="V62" s="41">
        <v>232</v>
      </c>
      <c r="W62" s="41">
        <v>237.02109999999996</v>
      </c>
      <c r="X62" s="41">
        <v>244.22109999999998</v>
      </c>
      <c r="Y62" s="41">
        <v>251.37110000000001</v>
      </c>
      <c r="Z62" s="41">
        <v>254.52110000000008</v>
      </c>
      <c r="AA62" s="25">
        <v>263.47110000000009</v>
      </c>
      <c r="AB62" s="41">
        <v>259.32105600000006</v>
      </c>
    </row>
    <row r="63" spans="1:28">
      <c r="A63" s="41" t="s">
        <v>143</v>
      </c>
      <c r="B63" s="41">
        <v>106</v>
      </c>
      <c r="C63" s="41">
        <v>103</v>
      </c>
      <c r="D63" s="41">
        <v>115</v>
      </c>
      <c r="E63" s="41">
        <v>115</v>
      </c>
      <c r="F63" s="41">
        <v>124</v>
      </c>
      <c r="G63" s="41">
        <v>120.20000000000002</v>
      </c>
      <c r="H63" s="41">
        <v>119.33910000000003</v>
      </c>
      <c r="I63" s="41">
        <v>116.96260000000004</v>
      </c>
      <c r="J63" s="41">
        <v>137.23000000000005</v>
      </c>
      <c r="K63" s="41">
        <v>161.16</v>
      </c>
      <c r="L63" s="41">
        <v>174.96000000000006</v>
      </c>
      <c r="M63" s="41">
        <v>182.75</v>
      </c>
      <c r="N63" s="41">
        <v>186.20000000000002</v>
      </c>
      <c r="O63" s="41">
        <v>186.45369999999994</v>
      </c>
      <c r="P63" s="41">
        <v>176.86369999999997</v>
      </c>
      <c r="Q63" s="41">
        <v>175.80369999999999</v>
      </c>
      <c r="R63" s="41">
        <v>172.12370000000004</v>
      </c>
      <c r="S63" s="41">
        <v>174.70000000000005</v>
      </c>
      <c r="T63" s="41">
        <v>160.88999999999996</v>
      </c>
      <c r="U63" s="41">
        <v>164</v>
      </c>
      <c r="V63" s="41">
        <v>170</v>
      </c>
      <c r="W63" s="41">
        <v>166.55</v>
      </c>
      <c r="X63" s="41">
        <v>155.35000000000002</v>
      </c>
      <c r="Y63" s="41">
        <v>148.54999999999998</v>
      </c>
      <c r="Z63" s="41">
        <v>152.55000000000007</v>
      </c>
      <c r="AA63" s="25">
        <v>161.05000000000004</v>
      </c>
      <c r="AB63" s="41">
        <v>164.89999999999998</v>
      </c>
    </row>
    <row r="64" spans="1:28">
      <c r="A64" s="41" t="s">
        <v>144</v>
      </c>
      <c r="B64" s="41">
        <v>188</v>
      </c>
      <c r="C64" s="41">
        <v>210</v>
      </c>
      <c r="D64" s="41">
        <v>202.52</v>
      </c>
      <c r="E64" s="41">
        <v>206.60000000000002</v>
      </c>
      <c r="F64" s="41">
        <v>212</v>
      </c>
      <c r="G64" s="41">
        <v>198.9845</v>
      </c>
      <c r="H64" s="41">
        <v>193.99209999999999</v>
      </c>
      <c r="I64" s="41">
        <v>187.5558</v>
      </c>
      <c r="J64" s="41">
        <v>194.50000000000006</v>
      </c>
      <c r="K64" s="41">
        <v>201.80000000000004</v>
      </c>
      <c r="L64" s="41">
        <v>215.65000000000006</v>
      </c>
      <c r="M64" s="41">
        <v>219.5</v>
      </c>
      <c r="N64" s="41">
        <v>217.35000000000002</v>
      </c>
      <c r="O64" s="41">
        <v>221.20000000000002</v>
      </c>
      <c r="P64" s="41">
        <v>220.25000000000009</v>
      </c>
      <c r="Q64" s="41">
        <v>228.11500000000007</v>
      </c>
      <c r="R64" s="41">
        <v>231.41500000000005</v>
      </c>
      <c r="S64" s="41">
        <v>241.61500000000007</v>
      </c>
      <c r="T64" s="41">
        <v>240.36500000000001</v>
      </c>
      <c r="U64" s="41">
        <v>254</v>
      </c>
      <c r="V64" s="41">
        <v>265</v>
      </c>
      <c r="W64" s="41">
        <v>267.04000000000013</v>
      </c>
      <c r="X64" s="41">
        <v>273.89000000000016</v>
      </c>
      <c r="Y64" s="41">
        <v>281.26</v>
      </c>
      <c r="Z64" s="41">
        <v>288.21000000000021</v>
      </c>
      <c r="AA64" s="25">
        <v>289.94</v>
      </c>
      <c r="AB64" s="41">
        <v>288.95</v>
      </c>
    </row>
    <row r="65" spans="1:28">
      <c r="A65" s="41" t="s">
        <v>145</v>
      </c>
      <c r="B65" s="41">
        <v>103</v>
      </c>
      <c r="C65" s="41">
        <v>110.1</v>
      </c>
      <c r="D65" s="41">
        <v>120.2</v>
      </c>
      <c r="E65" s="41">
        <v>128</v>
      </c>
      <c r="F65" s="41">
        <v>126</v>
      </c>
      <c r="G65" s="41">
        <v>121.50000000000004</v>
      </c>
      <c r="H65" s="41">
        <v>115.50000000000001</v>
      </c>
      <c r="I65" s="41">
        <v>110.3</v>
      </c>
      <c r="J65" s="41">
        <v>125.45000000000002</v>
      </c>
      <c r="K65" s="41">
        <v>128.44999999999999</v>
      </c>
      <c r="L65" s="41">
        <v>126.97</v>
      </c>
      <c r="M65" s="41">
        <v>135.22</v>
      </c>
      <c r="N65" s="41">
        <v>138.41999999999996</v>
      </c>
      <c r="O65" s="41">
        <v>143.19999999999993</v>
      </c>
      <c r="P65" s="41">
        <v>139.69999999999996</v>
      </c>
      <c r="Q65" s="41">
        <v>141.19999999999999</v>
      </c>
      <c r="R65" s="41">
        <v>142.49999999999997</v>
      </c>
      <c r="S65" s="41">
        <v>146.99999999999997</v>
      </c>
      <c r="T65" s="41">
        <v>151.29999999999998</v>
      </c>
      <c r="U65" s="41">
        <v>154</v>
      </c>
      <c r="V65" s="41">
        <v>157</v>
      </c>
      <c r="W65" s="41">
        <v>164.7</v>
      </c>
      <c r="X65" s="41">
        <v>169.821</v>
      </c>
      <c r="Y65" s="41">
        <v>169.02100000000007</v>
      </c>
      <c r="Z65" s="41">
        <v>163.77100000000002</v>
      </c>
      <c r="AA65" s="25">
        <v>161.39199999999994</v>
      </c>
      <c r="AB65" s="41">
        <v>168.61699999999993</v>
      </c>
    </row>
    <row r="66" spans="1:28">
      <c r="A66" s="41" t="s">
        <v>146</v>
      </c>
      <c r="B66" s="41">
        <v>102</v>
      </c>
      <c r="C66" s="41">
        <v>107</v>
      </c>
      <c r="D66" s="41">
        <v>117</v>
      </c>
      <c r="E66" s="41">
        <v>115</v>
      </c>
      <c r="F66" s="41">
        <v>121</v>
      </c>
      <c r="G66" s="41">
        <v>120.71999999999998</v>
      </c>
      <c r="H66" s="41">
        <v>115.37999999999998</v>
      </c>
      <c r="I66" s="41">
        <v>121.62849999999995</v>
      </c>
      <c r="J66" s="41">
        <v>118.09159999999999</v>
      </c>
      <c r="K66" s="41">
        <v>123.5919</v>
      </c>
      <c r="L66" s="41">
        <v>125.10509999999999</v>
      </c>
      <c r="M66" s="41">
        <v>142.47</v>
      </c>
      <c r="N66" s="41">
        <v>163.09999999999997</v>
      </c>
      <c r="O66" s="41">
        <v>155.81999999999996</v>
      </c>
      <c r="P66" s="41">
        <v>149.32999999999998</v>
      </c>
      <c r="Q66" s="41">
        <v>149.32999999999996</v>
      </c>
      <c r="R66" s="41">
        <v>140.96999999999994</v>
      </c>
      <c r="S66" s="41">
        <v>144.57999999999998</v>
      </c>
      <c r="T66" s="41">
        <v>137.47</v>
      </c>
      <c r="U66" s="41">
        <v>142</v>
      </c>
      <c r="V66" s="41">
        <v>143</v>
      </c>
      <c r="W66" s="41">
        <v>152.85999999999999</v>
      </c>
      <c r="X66" s="41">
        <v>163.70999999999998</v>
      </c>
      <c r="Y66" s="41">
        <v>164.26900000000003</v>
      </c>
      <c r="Z66" s="41">
        <v>174.35400000000004</v>
      </c>
      <c r="AA66" s="25">
        <v>177.64300000000003</v>
      </c>
      <c r="AB66" s="41">
        <v>177.11699999999999</v>
      </c>
    </row>
    <row r="67" spans="1:28">
      <c r="A67" s="41" t="s">
        <v>147</v>
      </c>
      <c r="B67" s="41">
        <v>95</v>
      </c>
      <c r="C67" s="41">
        <v>100.1</v>
      </c>
      <c r="D67" s="41">
        <v>98.31</v>
      </c>
      <c r="E67" s="41">
        <v>97.77</v>
      </c>
      <c r="F67" s="41">
        <v>105</v>
      </c>
      <c r="G67" s="41">
        <v>104.77630000000001</v>
      </c>
      <c r="H67" s="41">
        <v>102.52630000000001</v>
      </c>
      <c r="I67" s="41">
        <v>100.0078</v>
      </c>
      <c r="J67" s="41">
        <v>100.40779999999999</v>
      </c>
      <c r="K67" s="41">
        <v>100.80779999999999</v>
      </c>
      <c r="L67" s="41">
        <v>98.607800000000026</v>
      </c>
      <c r="M67" s="41">
        <v>97.657800000000009</v>
      </c>
      <c r="N67" s="41">
        <v>101.84210000000002</v>
      </c>
      <c r="O67" s="41">
        <v>98.000000000000014</v>
      </c>
      <c r="P67" s="41">
        <v>100.60000000000004</v>
      </c>
      <c r="Q67" s="41">
        <v>103.31050000000002</v>
      </c>
      <c r="R67" s="41">
        <v>98.8262</v>
      </c>
      <c r="S67" s="41">
        <v>102.22619999999999</v>
      </c>
      <c r="T67" s="41">
        <v>98.726200000000006</v>
      </c>
      <c r="U67" s="41">
        <v>99</v>
      </c>
      <c r="V67" s="41">
        <v>99</v>
      </c>
      <c r="W67" s="41">
        <v>109.1606</v>
      </c>
      <c r="X67" s="41">
        <v>115.85530000000001</v>
      </c>
      <c r="Y67" s="41">
        <v>126.95540000000001</v>
      </c>
      <c r="Z67" s="41">
        <v>145.4922</v>
      </c>
      <c r="AA67" s="25">
        <v>159.17380000000003</v>
      </c>
      <c r="AB67" s="41">
        <v>165.15809999999996</v>
      </c>
    </row>
    <row r="68" spans="1:28">
      <c r="A68" s="41" t="s">
        <v>148</v>
      </c>
      <c r="B68" s="41">
        <v>19</v>
      </c>
      <c r="C68" s="41">
        <v>29</v>
      </c>
      <c r="D68" s="41">
        <v>19</v>
      </c>
      <c r="E68" s="41">
        <v>21</v>
      </c>
      <c r="F68" s="41">
        <v>26</v>
      </c>
      <c r="G68" s="41">
        <v>26.768400000000003</v>
      </c>
      <c r="H68" s="41">
        <v>30.2105</v>
      </c>
      <c r="I68" s="41">
        <v>16.242100000000001</v>
      </c>
      <c r="J68" s="41">
        <v>26.0947</v>
      </c>
      <c r="K68" s="41">
        <v>25.494699999999998</v>
      </c>
      <c r="L68" s="41">
        <v>30.994599999999998</v>
      </c>
      <c r="M68" s="41">
        <v>29.394600000000001</v>
      </c>
      <c r="N68" s="41">
        <v>30.5946</v>
      </c>
      <c r="O68" s="41">
        <v>31.8109</v>
      </c>
      <c r="P68" s="41">
        <v>32.610900000000001</v>
      </c>
      <c r="Q68" s="41">
        <v>31.803000000000001</v>
      </c>
      <c r="R68" s="41">
        <v>28.003</v>
      </c>
      <c r="S68" s="41">
        <v>29.85</v>
      </c>
      <c r="T68" s="41">
        <v>31.649999999999995</v>
      </c>
      <c r="U68" s="41">
        <v>33</v>
      </c>
      <c r="V68" s="41">
        <v>36</v>
      </c>
      <c r="W68" s="41">
        <v>35.35</v>
      </c>
      <c r="X68" s="41">
        <v>39.049999999999997</v>
      </c>
      <c r="Y68" s="41">
        <v>40.550000000000004</v>
      </c>
      <c r="Z68" s="41">
        <v>45</v>
      </c>
      <c r="AA68" s="25">
        <v>47.199999999999996</v>
      </c>
      <c r="AB68" s="41">
        <v>48.399999999999991</v>
      </c>
    </row>
    <row r="69" spans="1:28" s="45" customFormat="1">
      <c r="A69" s="71" t="s">
        <v>154</v>
      </c>
      <c r="B69" s="71">
        <f t="shared" ref="B69:S69" si="25">SUM(B55:B68)</f>
        <v>1934</v>
      </c>
      <c r="C69" s="71">
        <f t="shared" si="25"/>
        <v>2013.1999999999998</v>
      </c>
      <c r="D69" s="71">
        <f t="shared" si="25"/>
        <v>2089.0300000000002</v>
      </c>
      <c r="E69" s="71">
        <f t="shared" si="25"/>
        <v>2125.37</v>
      </c>
      <c r="F69" s="71">
        <f t="shared" si="25"/>
        <v>2166</v>
      </c>
      <c r="G69" s="71">
        <f t="shared" si="25"/>
        <v>2164.5043000000001</v>
      </c>
      <c r="H69" s="71">
        <f t="shared" si="25"/>
        <v>2181.8807000000002</v>
      </c>
      <c r="I69" s="71">
        <f t="shared" si="25"/>
        <v>2118.2228999999998</v>
      </c>
      <c r="J69" s="71">
        <f t="shared" si="25"/>
        <v>2188.3168000000001</v>
      </c>
      <c r="K69" s="71">
        <f t="shared" si="25"/>
        <v>2228.5953</v>
      </c>
      <c r="L69" s="71">
        <f t="shared" si="25"/>
        <v>2321.2513000000004</v>
      </c>
      <c r="M69" s="71">
        <f t="shared" si="25"/>
        <v>2421.1256999999996</v>
      </c>
      <c r="N69" s="71">
        <f t="shared" si="25"/>
        <v>2503.7779999999993</v>
      </c>
      <c r="O69" s="71">
        <f t="shared" si="25"/>
        <v>2480.9881999999993</v>
      </c>
      <c r="P69" s="71">
        <f t="shared" si="25"/>
        <v>2482.2659999999996</v>
      </c>
      <c r="Q69" s="71">
        <f t="shared" si="25"/>
        <v>2542.3052999999995</v>
      </c>
      <c r="R69" s="71">
        <f t="shared" si="25"/>
        <v>2528.7617</v>
      </c>
      <c r="S69" s="71">
        <f t="shared" si="25"/>
        <v>2608.2827000000002</v>
      </c>
      <c r="T69" s="75">
        <f>SUM(T55:T68)</f>
        <v>2642.4084000000003</v>
      </c>
      <c r="U69" s="71">
        <v>2706</v>
      </c>
      <c r="V69" s="71">
        <v>2821</v>
      </c>
      <c r="W69" s="75">
        <f t="shared" ref="W69:AB69" si="26">SUM(W55:W68)</f>
        <v>2921.6235000000001</v>
      </c>
      <c r="X69" s="75">
        <f t="shared" si="26"/>
        <v>3007.9107000000008</v>
      </c>
      <c r="Y69" s="75">
        <f t="shared" si="26"/>
        <v>3060.3470000000002</v>
      </c>
      <c r="Z69" s="75">
        <f t="shared" si="26"/>
        <v>3108.3792800000006</v>
      </c>
      <c r="AA69" s="75">
        <f t="shared" si="26"/>
        <v>3194.6310399999998</v>
      </c>
      <c r="AB69" s="75">
        <f t="shared" si="26"/>
        <v>3217.0170459999999</v>
      </c>
    </row>
    <row r="70" spans="1:28">
      <c r="U70" s="41"/>
      <c r="W70" s="25"/>
    </row>
    <row r="71" spans="1:28" s="45" customFormat="1">
      <c r="A71" s="71" t="s">
        <v>155</v>
      </c>
      <c r="B71" s="70">
        <v>1998</v>
      </c>
      <c r="C71" s="70">
        <v>1999</v>
      </c>
      <c r="D71" s="70">
        <v>2000</v>
      </c>
      <c r="E71" s="70">
        <v>2001</v>
      </c>
      <c r="F71" s="70">
        <v>2002</v>
      </c>
      <c r="G71" s="70">
        <v>2003</v>
      </c>
      <c r="H71" s="70">
        <v>2004</v>
      </c>
      <c r="I71" s="70">
        <v>2005</v>
      </c>
      <c r="J71" s="70">
        <v>2006</v>
      </c>
      <c r="K71" s="70">
        <v>2007</v>
      </c>
      <c r="L71" s="70">
        <v>2008</v>
      </c>
      <c r="M71" s="70">
        <v>2009</v>
      </c>
      <c r="N71" s="70">
        <v>2010</v>
      </c>
      <c r="O71" s="70">
        <v>2011</v>
      </c>
      <c r="P71" s="70">
        <v>2012</v>
      </c>
      <c r="Q71" s="70">
        <v>2013</v>
      </c>
      <c r="R71" s="70">
        <v>2014</v>
      </c>
      <c r="S71" s="71">
        <v>2015</v>
      </c>
      <c r="T71" s="71">
        <v>2016</v>
      </c>
      <c r="U71" s="71">
        <v>2017</v>
      </c>
      <c r="V71" s="76">
        <v>2018</v>
      </c>
      <c r="W71" s="75">
        <v>2019</v>
      </c>
      <c r="X71" s="75">
        <v>2020</v>
      </c>
      <c r="Y71" s="75">
        <v>2021</v>
      </c>
      <c r="Z71" s="75">
        <v>2022</v>
      </c>
      <c r="AA71" s="75">
        <v>2023</v>
      </c>
      <c r="AB71" s="70">
        <v>2024</v>
      </c>
    </row>
    <row r="72" spans="1:28">
      <c r="A72" s="41" t="s">
        <v>135</v>
      </c>
      <c r="B72" s="41">
        <v>169</v>
      </c>
      <c r="C72" s="41">
        <v>168</v>
      </c>
      <c r="D72" s="41">
        <v>170</v>
      </c>
      <c r="E72" s="41">
        <v>157</v>
      </c>
      <c r="F72" s="41">
        <v>144</v>
      </c>
      <c r="G72" s="41">
        <v>147.90519999999998</v>
      </c>
      <c r="H72" s="41">
        <v>144.27049999999997</v>
      </c>
      <c r="I72" s="41">
        <v>129.7337</v>
      </c>
      <c r="J72" s="41">
        <v>132.7337</v>
      </c>
      <c r="K72" s="41">
        <v>126.32309999999998</v>
      </c>
      <c r="L72" s="41">
        <v>128.35999999999996</v>
      </c>
      <c r="M72" s="41">
        <v>130.26849999999999</v>
      </c>
      <c r="N72" s="41">
        <v>135.84109999999998</v>
      </c>
      <c r="O72" s="41">
        <v>120.06079999999999</v>
      </c>
      <c r="P72" s="41">
        <v>120.30269999999997</v>
      </c>
      <c r="Q72" s="72">
        <v>136.05529999999996</v>
      </c>
      <c r="R72" s="72">
        <v>144.62389999999996</v>
      </c>
      <c r="S72" s="72">
        <v>149.74119999999996</v>
      </c>
      <c r="T72" s="41">
        <v>150.50809999999998</v>
      </c>
      <c r="U72" s="41">
        <v>153</v>
      </c>
      <c r="V72" s="41">
        <v>158</v>
      </c>
      <c r="W72" s="41">
        <v>182.96639999999996</v>
      </c>
      <c r="X72" s="41">
        <v>192.37939999999995</v>
      </c>
      <c r="Y72" s="41">
        <v>206.3252</v>
      </c>
      <c r="Z72" s="41">
        <v>216.09530000000009</v>
      </c>
      <c r="AA72" s="41">
        <v>231.98750000000004</v>
      </c>
      <c r="AB72" s="41">
        <v>248.04990000000009</v>
      </c>
    </row>
    <row r="73" spans="1:28">
      <c r="A73" s="41" t="s">
        <v>136</v>
      </c>
      <c r="B73" s="41">
        <v>254</v>
      </c>
      <c r="C73" s="41">
        <v>259</v>
      </c>
      <c r="D73" s="41">
        <v>268</v>
      </c>
      <c r="E73" s="41">
        <v>267</v>
      </c>
      <c r="F73" s="41">
        <v>266</v>
      </c>
      <c r="G73" s="41">
        <v>261.05</v>
      </c>
      <c r="H73" s="41">
        <v>255.54999999999998</v>
      </c>
      <c r="I73" s="41">
        <v>238.20030000000003</v>
      </c>
      <c r="J73" s="41">
        <v>241.00030000000007</v>
      </c>
      <c r="K73" s="41">
        <v>240.11830000000006</v>
      </c>
      <c r="L73" s="41">
        <v>247.02030000000008</v>
      </c>
      <c r="M73" s="41">
        <v>229.22500000000005</v>
      </c>
      <c r="N73" s="41">
        <v>229.56500000000003</v>
      </c>
      <c r="O73" s="41">
        <v>202.97</v>
      </c>
      <c r="P73" s="41">
        <v>195.03400000000002</v>
      </c>
      <c r="Q73" s="41">
        <v>182.02000000000007</v>
      </c>
      <c r="R73" s="41">
        <v>173.98120000000006</v>
      </c>
      <c r="S73" s="41">
        <v>187.56750000000002</v>
      </c>
      <c r="T73" s="41">
        <v>217.63740000000004</v>
      </c>
      <c r="U73" s="41">
        <v>223</v>
      </c>
      <c r="V73" s="41">
        <v>215</v>
      </c>
      <c r="W73" s="41">
        <v>227.27099999999999</v>
      </c>
      <c r="X73" s="41">
        <v>248.30099999999999</v>
      </c>
      <c r="Y73" s="41">
        <v>279.66849999999999</v>
      </c>
      <c r="Z73" s="41">
        <v>316.08162000000004</v>
      </c>
      <c r="AA73" s="41">
        <v>329.92634000000004</v>
      </c>
      <c r="AB73" s="41">
        <v>359.33474999999999</v>
      </c>
    </row>
    <row r="74" spans="1:28">
      <c r="A74" s="41" t="s">
        <v>137</v>
      </c>
      <c r="B74" s="41">
        <v>218</v>
      </c>
      <c r="C74" s="41">
        <v>209</v>
      </c>
      <c r="D74" s="41">
        <v>211</v>
      </c>
      <c r="E74" s="41">
        <v>206</v>
      </c>
      <c r="F74" s="41">
        <v>224</v>
      </c>
      <c r="G74" s="41">
        <v>214.85419999999996</v>
      </c>
      <c r="H74" s="41">
        <v>202.49209999999999</v>
      </c>
      <c r="I74" s="41">
        <v>205.59210000000002</v>
      </c>
      <c r="J74" s="41">
        <v>214.39210000000003</v>
      </c>
      <c r="K74" s="41">
        <v>222.64210000000003</v>
      </c>
      <c r="L74" s="41">
        <v>217.20000000000002</v>
      </c>
      <c r="M74" s="41">
        <v>223.25</v>
      </c>
      <c r="N74" s="41">
        <v>217.85000000000002</v>
      </c>
      <c r="O74" s="41">
        <v>203.45000000000005</v>
      </c>
      <c r="P74" s="41">
        <v>194.95000000000005</v>
      </c>
      <c r="Q74" s="41">
        <v>210.00000000000009</v>
      </c>
      <c r="R74" s="41">
        <v>223.25000000000017</v>
      </c>
      <c r="S74" s="41">
        <v>237.01000000000008</v>
      </c>
      <c r="T74" s="41">
        <v>241.57000000000011</v>
      </c>
      <c r="U74" s="41">
        <v>244</v>
      </c>
      <c r="V74" s="41">
        <v>251</v>
      </c>
      <c r="W74" s="59">
        <v>264.88</v>
      </c>
      <c r="X74" s="41">
        <v>252.06000000000003</v>
      </c>
      <c r="Y74" s="41">
        <v>264.8300000000001</v>
      </c>
      <c r="Z74" s="41">
        <v>277.11000000000007</v>
      </c>
      <c r="AA74" s="41">
        <v>296.66000000000014</v>
      </c>
      <c r="AB74" s="41">
        <v>304.89</v>
      </c>
    </row>
    <row r="75" spans="1:28">
      <c r="A75" s="41" t="s">
        <v>138</v>
      </c>
      <c r="B75" s="41">
        <v>105</v>
      </c>
      <c r="C75" s="41">
        <v>107</v>
      </c>
      <c r="D75" s="41">
        <v>104</v>
      </c>
      <c r="E75" s="41">
        <v>109</v>
      </c>
      <c r="F75" s="41">
        <v>118</v>
      </c>
      <c r="G75" s="41">
        <v>114.96029999999999</v>
      </c>
      <c r="H75" s="41">
        <v>115.23000000000003</v>
      </c>
      <c r="I75" s="41">
        <v>103.41999999999999</v>
      </c>
      <c r="J75" s="41">
        <v>101.51999999999998</v>
      </c>
      <c r="K75" s="41">
        <v>111.21</v>
      </c>
      <c r="L75" s="41">
        <v>109.28000000000002</v>
      </c>
      <c r="M75" s="41">
        <v>129.06000000000003</v>
      </c>
      <c r="N75" s="41">
        <v>145.56</v>
      </c>
      <c r="O75" s="41">
        <v>145.51</v>
      </c>
      <c r="P75" s="41">
        <v>155.39000000000001</v>
      </c>
      <c r="Q75" s="41">
        <v>155.29999999999998</v>
      </c>
      <c r="R75" s="41">
        <v>157.03999999999996</v>
      </c>
      <c r="S75" s="41">
        <v>155.62999999999991</v>
      </c>
      <c r="T75" s="41">
        <v>159.32999999999998</v>
      </c>
      <c r="U75" s="41">
        <v>173</v>
      </c>
      <c r="V75" s="41">
        <v>179</v>
      </c>
      <c r="W75" s="41">
        <v>152.89000000000004</v>
      </c>
      <c r="X75" s="41">
        <v>168.45</v>
      </c>
      <c r="Y75" s="41">
        <v>186.60000000000002</v>
      </c>
      <c r="Z75" s="41">
        <v>192.52400000000003</v>
      </c>
      <c r="AA75" s="41">
        <v>196.79900000000006</v>
      </c>
      <c r="AB75" s="41">
        <v>223.08999999999995</v>
      </c>
    </row>
    <row r="76" spans="1:28">
      <c r="A76" s="41" t="s">
        <v>139</v>
      </c>
      <c r="B76" s="41">
        <v>46</v>
      </c>
      <c r="C76" s="41">
        <v>44</v>
      </c>
      <c r="D76" s="41">
        <v>60</v>
      </c>
      <c r="E76" s="41">
        <v>57</v>
      </c>
      <c r="F76" s="41">
        <v>64</v>
      </c>
      <c r="G76" s="41">
        <v>64.7</v>
      </c>
      <c r="H76" s="41">
        <v>65.199999999999989</v>
      </c>
      <c r="I76" s="41">
        <v>64.400000000000006</v>
      </c>
      <c r="J76" s="41">
        <v>67.500000000000014</v>
      </c>
      <c r="K76" s="41">
        <v>70.499999999999986</v>
      </c>
      <c r="L76" s="41">
        <v>67.949999999999989</v>
      </c>
      <c r="M76" s="41">
        <v>78.749999999999986</v>
      </c>
      <c r="N76" s="41">
        <v>82.649999999999991</v>
      </c>
      <c r="O76" s="41">
        <v>83.05</v>
      </c>
      <c r="P76" s="41">
        <v>84.600000000000009</v>
      </c>
      <c r="Q76" s="41">
        <v>93.000000000000014</v>
      </c>
      <c r="R76" s="41">
        <v>89.350000000000009</v>
      </c>
      <c r="S76" s="41">
        <v>92.300000000000011</v>
      </c>
      <c r="T76" s="41">
        <v>110.05</v>
      </c>
      <c r="U76" s="41">
        <v>104</v>
      </c>
      <c r="V76" s="41">
        <v>107</v>
      </c>
      <c r="W76" s="41">
        <v>118.902</v>
      </c>
      <c r="X76" s="41">
        <v>121.89700000000002</v>
      </c>
      <c r="Y76" s="41">
        <v>128.84700000000004</v>
      </c>
      <c r="Z76" s="41">
        <v>134.05699999999999</v>
      </c>
      <c r="AA76" s="41">
        <v>152.07499999999996</v>
      </c>
      <c r="AB76" s="41">
        <v>165.54800000000003</v>
      </c>
    </row>
    <row r="77" spans="1:28">
      <c r="A77" s="41" t="s">
        <v>140</v>
      </c>
      <c r="B77" s="41">
        <v>224</v>
      </c>
      <c r="C77" s="41">
        <v>212</v>
      </c>
      <c r="D77" s="41">
        <v>207</v>
      </c>
      <c r="E77" s="41">
        <v>210</v>
      </c>
      <c r="F77" s="41">
        <v>211</v>
      </c>
      <c r="G77" s="41">
        <v>200.48879999999997</v>
      </c>
      <c r="H77" s="41">
        <v>200.01439999999999</v>
      </c>
      <c r="I77" s="41">
        <v>194.68770000000001</v>
      </c>
      <c r="J77" s="41">
        <v>190.8212</v>
      </c>
      <c r="K77" s="41">
        <v>203.48999999999998</v>
      </c>
      <c r="L77" s="41">
        <v>198.62369999999993</v>
      </c>
      <c r="M77" s="41">
        <v>208.96069999999989</v>
      </c>
      <c r="N77" s="41">
        <v>206.39759999999998</v>
      </c>
      <c r="O77" s="41">
        <v>224.30520000000004</v>
      </c>
      <c r="P77" s="41">
        <v>216.05800000000002</v>
      </c>
      <c r="Q77" s="41">
        <v>227.32659999999998</v>
      </c>
      <c r="R77" s="41">
        <v>222.75789999999998</v>
      </c>
      <c r="S77" s="41">
        <v>223.8264999999999</v>
      </c>
      <c r="T77" s="41">
        <v>235.04479999999992</v>
      </c>
      <c r="U77" s="41">
        <v>251</v>
      </c>
      <c r="V77" s="41">
        <v>268</v>
      </c>
      <c r="W77" s="41">
        <v>263.92460000000005</v>
      </c>
      <c r="X77" s="41">
        <v>276.0299</v>
      </c>
      <c r="Y77" s="41">
        <v>295.34302000000002</v>
      </c>
      <c r="Z77" s="41">
        <v>295.02838000000008</v>
      </c>
      <c r="AA77" s="41">
        <v>316.53674000000018</v>
      </c>
      <c r="AB77" s="41">
        <v>367.38940000000008</v>
      </c>
    </row>
    <row r="78" spans="1:28">
      <c r="A78" s="41" t="s">
        <v>141</v>
      </c>
      <c r="B78" s="41">
        <v>104</v>
      </c>
      <c r="C78" s="41">
        <v>108</v>
      </c>
      <c r="D78" s="41">
        <v>122</v>
      </c>
      <c r="E78" s="41">
        <v>118</v>
      </c>
      <c r="F78" s="41">
        <v>127</v>
      </c>
      <c r="G78" s="41">
        <v>125.68999999999998</v>
      </c>
      <c r="H78" s="41">
        <v>145.44000000000003</v>
      </c>
      <c r="I78" s="41">
        <v>140.16000000000005</v>
      </c>
      <c r="J78" s="41">
        <v>151.82000000000002</v>
      </c>
      <c r="K78" s="41">
        <v>160.59000000000003</v>
      </c>
      <c r="L78" s="41">
        <v>181.75</v>
      </c>
      <c r="M78" s="41">
        <v>176.8801</v>
      </c>
      <c r="N78" s="41">
        <v>181.44999999999996</v>
      </c>
      <c r="O78" s="41">
        <v>188.64999999999998</v>
      </c>
      <c r="P78" s="41">
        <v>193.09</v>
      </c>
      <c r="Q78" s="41">
        <v>195.82499999999996</v>
      </c>
      <c r="R78" s="41">
        <v>192.38499999999988</v>
      </c>
      <c r="S78" s="41">
        <v>185.63499999999999</v>
      </c>
      <c r="T78" s="41">
        <v>183.06500000000003</v>
      </c>
      <c r="U78" s="41">
        <v>191</v>
      </c>
      <c r="V78" s="41">
        <v>194</v>
      </c>
      <c r="W78" s="41">
        <v>202.76000000000005</v>
      </c>
      <c r="X78" s="41">
        <v>213.22000000000008</v>
      </c>
      <c r="Y78" s="41">
        <v>229.40000000000015</v>
      </c>
      <c r="Z78" s="41">
        <v>242.20000000000005</v>
      </c>
      <c r="AA78" s="41">
        <v>268.83999999999997</v>
      </c>
      <c r="AB78" s="41">
        <v>277.17</v>
      </c>
    </row>
    <row r="79" spans="1:28">
      <c r="A79" s="41" t="s">
        <v>142</v>
      </c>
      <c r="B79" s="41">
        <v>156</v>
      </c>
      <c r="C79" s="41">
        <v>138</v>
      </c>
      <c r="D79" s="41">
        <v>137</v>
      </c>
      <c r="E79" s="41">
        <v>141</v>
      </c>
      <c r="F79" s="41">
        <v>139</v>
      </c>
      <c r="G79" s="41">
        <v>140.13</v>
      </c>
      <c r="H79" s="41">
        <v>142.16</v>
      </c>
      <c r="I79" s="41">
        <v>132.52999999999997</v>
      </c>
      <c r="J79" s="41">
        <v>123.47630000000002</v>
      </c>
      <c r="K79" s="41">
        <v>127.47630000000001</v>
      </c>
      <c r="L79" s="41">
        <v>121.77630000000001</v>
      </c>
      <c r="M79" s="41">
        <v>116.82630000000002</v>
      </c>
      <c r="N79" s="41">
        <v>116.47630000000001</v>
      </c>
      <c r="O79" s="41">
        <v>120.57630000000003</v>
      </c>
      <c r="P79" s="41">
        <v>118.31320000000001</v>
      </c>
      <c r="Q79" s="41">
        <v>113.34629999999999</v>
      </c>
      <c r="R79" s="41">
        <v>120.8963</v>
      </c>
      <c r="S79" s="41">
        <v>120.37630000000001</v>
      </c>
      <c r="T79" s="41">
        <v>121.67630000000001</v>
      </c>
      <c r="U79" s="41">
        <v>121</v>
      </c>
      <c r="V79" s="41">
        <v>127</v>
      </c>
      <c r="W79" s="41">
        <v>138.6026</v>
      </c>
      <c r="X79" s="41">
        <v>136.07259999999999</v>
      </c>
      <c r="Y79" s="41">
        <v>158.83940000000004</v>
      </c>
      <c r="Z79" s="41">
        <v>186.1644</v>
      </c>
      <c r="AA79" s="41">
        <v>197.46440000000001</v>
      </c>
      <c r="AB79" s="41">
        <v>200.66447400000001</v>
      </c>
    </row>
    <row r="80" spans="1:28">
      <c r="A80" s="41" t="s">
        <v>143</v>
      </c>
      <c r="B80" s="41">
        <v>80</v>
      </c>
      <c r="C80" s="41">
        <v>82</v>
      </c>
      <c r="D80" s="41">
        <v>83</v>
      </c>
      <c r="E80" s="41">
        <v>81</v>
      </c>
      <c r="F80" s="41">
        <v>93</v>
      </c>
      <c r="G80" s="41">
        <v>91.500000000000014</v>
      </c>
      <c r="H80" s="41">
        <v>93</v>
      </c>
      <c r="I80" s="41">
        <v>87.1</v>
      </c>
      <c r="J80" s="41">
        <v>84.7</v>
      </c>
      <c r="K80" s="41">
        <v>92.9</v>
      </c>
      <c r="L80" s="41">
        <v>100.55000000000001</v>
      </c>
      <c r="M80" s="41">
        <v>104.54999999999998</v>
      </c>
      <c r="N80" s="41">
        <v>102.25999999999996</v>
      </c>
      <c r="O80" s="41">
        <v>99.34999999999998</v>
      </c>
      <c r="P80" s="41">
        <v>98.23</v>
      </c>
      <c r="Q80" s="41">
        <v>93.070000000000007</v>
      </c>
      <c r="R80" s="41">
        <v>92.100000000000009</v>
      </c>
      <c r="S80" s="41">
        <v>94.45</v>
      </c>
      <c r="T80" s="41">
        <v>94.15</v>
      </c>
      <c r="U80" s="41">
        <v>99</v>
      </c>
      <c r="V80" s="41">
        <v>104</v>
      </c>
      <c r="W80" s="41">
        <v>101.95000000000002</v>
      </c>
      <c r="X80" s="41">
        <v>111.00000000000001</v>
      </c>
      <c r="Y80" s="41">
        <v>116.10000000000001</v>
      </c>
      <c r="Z80" s="41">
        <v>133.29999999999998</v>
      </c>
      <c r="AA80" s="41">
        <v>139.85</v>
      </c>
      <c r="AB80" s="41">
        <v>152.09999999999997</v>
      </c>
    </row>
    <row r="81" spans="1:28">
      <c r="A81" s="41" t="s">
        <v>144</v>
      </c>
      <c r="B81" s="41">
        <v>269</v>
      </c>
      <c r="C81" s="41">
        <v>270</v>
      </c>
      <c r="D81" s="41">
        <v>257.58000000000004</v>
      </c>
      <c r="E81" s="41">
        <v>252.8</v>
      </c>
      <c r="F81" s="41">
        <v>244</v>
      </c>
      <c r="G81" s="41">
        <v>245.20789999999994</v>
      </c>
      <c r="H81" s="41">
        <v>252.90789999999998</v>
      </c>
      <c r="I81" s="41">
        <v>237.08160000000004</v>
      </c>
      <c r="J81" s="41">
        <v>236.48159999999999</v>
      </c>
      <c r="K81" s="41">
        <v>246.23159999999999</v>
      </c>
      <c r="L81" s="41">
        <v>246.40000000000006</v>
      </c>
      <c r="M81" s="41">
        <v>239.88159999999999</v>
      </c>
      <c r="N81" s="41">
        <v>238.98160000000004</v>
      </c>
      <c r="O81" s="41">
        <v>234.48159999999999</v>
      </c>
      <c r="P81" s="41">
        <v>232.59999999999997</v>
      </c>
      <c r="Q81" s="41">
        <v>225.15000000000006</v>
      </c>
      <c r="R81" s="41">
        <v>228.85000000000008</v>
      </c>
      <c r="S81" s="41">
        <v>232.79999999999995</v>
      </c>
      <c r="T81" s="41">
        <v>251.95</v>
      </c>
      <c r="U81" s="41">
        <v>258</v>
      </c>
      <c r="V81" s="41">
        <v>273</v>
      </c>
      <c r="W81" s="41">
        <v>296.20000000000005</v>
      </c>
      <c r="X81" s="41">
        <v>301.5526315789474</v>
      </c>
      <c r="Y81" s="41">
        <v>313.65263157894742</v>
      </c>
      <c r="Z81" s="41">
        <v>342.15999999999997</v>
      </c>
      <c r="AA81" s="41">
        <v>387.46</v>
      </c>
      <c r="AB81" s="41">
        <v>430.09999999999997</v>
      </c>
    </row>
    <row r="82" spans="1:28">
      <c r="A82" s="41" t="s">
        <v>145</v>
      </c>
      <c r="B82" s="41">
        <v>122</v>
      </c>
      <c r="C82" s="41">
        <v>121.30000000000001</v>
      </c>
      <c r="D82" s="41">
        <v>124.2</v>
      </c>
      <c r="E82" s="41">
        <v>118.30000000000001</v>
      </c>
      <c r="F82" s="41">
        <v>129</v>
      </c>
      <c r="G82" s="41">
        <v>120.2</v>
      </c>
      <c r="H82" s="41">
        <v>122.8</v>
      </c>
      <c r="I82" s="41">
        <v>108.29999999999998</v>
      </c>
      <c r="J82" s="41">
        <v>108.55</v>
      </c>
      <c r="K82" s="41">
        <v>108.63</v>
      </c>
      <c r="L82" s="41">
        <v>116.25000000000001</v>
      </c>
      <c r="M82" s="41">
        <v>111.65</v>
      </c>
      <c r="N82" s="41">
        <v>117.14999999999999</v>
      </c>
      <c r="O82" s="41">
        <v>118.15</v>
      </c>
      <c r="P82" s="41">
        <v>113.45</v>
      </c>
      <c r="Q82" s="41">
        <v>119.7</v>
      </c>
      <c r="R82" s="41">
        <v>116.80000000000001</v>
      </c>
      <c r="S82" s="41">
        <v>115.70000000000003</v>
      </c>
      <c r="T82" s="41">
        <v>118.30000000000001</v>
      </c>
      <c r="U82" s="41">
        <v>126</v>
      </c>
      <c r="V82" s="41">
        <v>124</v>
      </c>
      <c r="W82" s="41">
        <v>134.94999999999999</v>
      </c>
      <c r="X82" s="41">
        <v>139.65</v>
      </c>
      <c r="Y82" s="41">
        <v>140.32</v>
      </c>
      <c r="Z82" s="41">
        <v>147.66999999999996</v>
      </c>
      <c r="AA82" s="41">
        <v>172.27099999999999</v>
      </c>
      <c r="AB82" s="41">
        <v>181.072</v>
      </c>
    </row>
    <row r="83" spans="1:28">
      <c r="A83" s="41" t="s">
        <v>146</v>
      </c>
      <c r="B83" s="41">
        <v>88</v>
      </c>
      <c r="C83" s="41">
        <v>89</v>
      </c>
      <c r="D83" s="41">
        <v>94</v>
      </c>
      <c r="E83" s="41">
        <v>99</v>
      </c>
      <c r="F83" s="41">
        <v>97</v>
      </c>
      <c r="G83" s="41">
        <v>95.68</v>
      </c>
      <c r="H83" s="41">
        <v>96.52</v>
      </c>
      <c r="I83" s="41">
        <v>102.3287</v>
      </c>
      <c r="J83" s="41">
        <v>103.19730000000001</v>
      </c>
      <c r="K83" s="41">
        <v>103.6315</v>
      </c>
      <c r="L83" s="41">
        <v>114.07880000000002</v>
      </c>
      <c r="M83" s="41">
        <v>113.65000000000002</v>
      </c>
      <c r="N83" s="41">
        <v>124.92999999999999</v>
      </c>
      <c r="O83" s="41">
        <v>133.58000000000001</v>
      </c>
      <c r="P83" s="41">
        <v>140.21</v>
      </c>
      <c r="Q83" s="41">
        <v>140.60999999999999</v>
      </c>
      <c r="R83" s="41">
        <v>133.76</v>
      </c>
      <c r="S83" s="41">
        <v>136.21999999999997</v>
      </c>
      <c r="T83" s="41">
        <v>146.37</v>
      </c>
      <c r="U83" s="41">
        <v>144</v>
      </c>
      <c r="V83" s="41">
        <v>143</v>
      </c>
      <c r="W83" s="41">
        <v>151.30000000000001</v>
      </c>
      <c r="X83" s="41">
        <v>153.66999999999999</v>
      </c>
      <c r="Y83" s="41">
        <v>170.10900000000012</v>
      </c>
      <c r="Z83" s="41">
        <v>180.54100000000005</v>
      </c>
      <c r="AA83" s="41">
        <v>198.90400000000008</v>
      </c>
      <c r="AB83" s="41">
        <v>221.62500000000009</v>
      </c>
    </row>
    <row r="84" spans="1:28">
      <c r="A84" s="41" t="s">
        <v>147</v>
      </c>
      <c r="B84" s="41">
        <v>142</v>
      </c>
      <c r="C84" s="41">
        <v>136.47</v>
      </c>
      <c r="D84" s="41">
        <v>136.86000000000001</v>
      </c>
      <c r="E84" s="41">
        <v>141.56</v>
      </c>
      <c r="F84" s="41">
        <v>135</v>
      </c>
      <c r="G84" s="41">
        <v>135.5102</v>
      </c>
      <c r="H84" s="41">
        <v>135.91920000000002</v>
      </c>
      <c r="I84" s="41">
        <v>131.63679999999999</v>
      </c>
      <c r="J84" s="41">
        <v>136.54780000000002</v>
      </c>
      <c r="K84" s="41">
        <v>137.74780000000001</v>
      </c>
      <c r="L84" s="41">
        <v>130.45779999999999</v>
      </c>
      <c r="M84" s="41">
        <v>133.85780000000003</v>
      </c>
      <c r="N84" s="41">
        <v>139.15780000000001</v>
      </c>
      <c r="O84" s="41">
        <v>142.71830000000003</v>
      </c>
      <c r="P84" s="41">
        <v>146.55250000000001</v>
      </c>
      <c r="Q84" s="41">
        <v>154.59729999999999</v>
      </c>
      <c r="R84" s="41">
        <v>165.41300000000001</v>
      </c>
      <c r="S84" s="41">
        <v>172.83930000000001</v>
      </c>
      <c r="T84" s="41">
        <v>190.19449999999998</v>
      </c>
      <c r="U84" s="41">
        <v>199</v>
      </c>
      <c r="V84" s="41">
        <v>205</v>
      </c>
      <c r="W84" s="41">
        <v>196.6788</v>
      </c>
      <c r="X84" s="41">
        <v>208.23159999999996</v>
      </c>
      <c r="Y84" s="41">
        <v>231.72110000000006</v>
      </c>
      <c r="Z84" s="41">
        <v>223.82370000000006</v>
      </c>
      <c r="AA84" s="41">
        <v>228.69209999999995</v>
      </c>
      <c r="AB84" s="41">
        <v>236.41550000000001</v>
      </c>
    </row>
    <row r="85" spans="1:28">
      <c r="A85" s="41" t="s">
        <v>148</v>
      </c>
      <c r="B85" s="41">
        <v>30</v>
      </c>
      <c r="C85" s="41">
        <v>27</v>
      </c>
      <c r="D85" s="41">
        <v>26</v>
      </c>
      <c r="E85" s="41">
        <v>20</v>
      </c>
      <c r="F85" s="41">
        <v>36</v>
      </c>
      <c r="G85" s="41">
        <v>35.463100000000004</v>
      </c>
      <c r="H85" s="41">
        <v>37.842099999999995</v>
      </c>
      <c r="I85" s="41">
        <v>33.363100000000003</v>
      </c>
      <c r="J85" s="41">
        <v>32.410499999999999</v>
      </c>
      <c r="K85" s="41">
        <v>33.021000000000001</v>
      </c>
      <c r="L85" s="41">
        <v>35.273599999999995</v>
      </c>
      <c r="M85" s="41">
        <v>36.573599999999999</v>
      </c>
      <c r="N85" s="41">
        <v>37.410499999999992</v>
      </c>
      <c r="O85" s="41">
        <v>35.932099999999998</v>
      </c>
      <c r="P85" s="41">
        <v>37.310999999999993</v>
      </c>
      <c r="Q85" s="41">
        <v>36.610999999999997</v>
      </c>
      <c r="R85" s="41">
        <v>35.811</v>
      </c>
      <c r="S85" s="41">
        <v>35.611000000000004</v>
      </c>
      <c r="T85" s="41">
        <v>29.910999999999998</v>
      </c>
      <c r="U85" s="41">
        <v>30</v>
      </c>
      <c r="V85" s="41">
        <v>32</v>
      </c>
      <c r="W85" s="41">
        <v>30.147599999999997</v>
      </c>
      <c r="X85" s="41">
        <v>26.1632</v>
      </c>
      <c r="Y85" s="41">
        <v>28.363199999999999</v>
      </c>
      <c r="Z85" s="41">
        <v>33.063200000000002</v>
      </c>
      <c r="AA85" s="41">
        <v>36.426299999999998</v>
      </c>
      <c r="AB85" s="41">
        <v>36.413700000000006</v>
      </c>
    </row>
    <row r="86" spans="1:28" s="45" customFormat="1">
      <c r="A86" s="71" t="s">
        <v>156</v>
      </c>
      <c r="B86" s="71">
        <f t="shared" ref="B86:S86" si="27">SUM(B72:B85)</f>
        <v>2007</v>
      </c>
      <c r="C86" s="71">
        <f t="shared" si="27"/>
        <v>1970.77</v>
      </c>
      <c r="D86" s="71">
        <f t="shared" si="27"/>
        <v>2000.6399999999999</v>
      </c>
      <c r="E86" s="71">
        <f t="shared" si="27"/>
        <v>1977.6599999999999</v>
      </c>
      <c r="F86" s="71">
        <f t="shared" si="27"/>
        <v>2027</v>
      </c>
      <c r="G86" s="71">
        <f t="shared" si="27"/>
        <v>1993.3396999999998</v>
      </c>
      <c r="H86" s="71">
        <f t="shared" si="27"/>
        <v>2009.3462000000002</v>
      </c>
      <c r="I86" s="71">
        <f t="shared" si="27"/>
        <v>1908.5339999999999</v>
      </c>
      <c r="J86" s="71">
        <f t="shared" si="27"/>
        <v>1925.1508000000001</v>
      </c>
      <c r="K86" s="71">
        <f t="shared" si="27"/>
        <v>1984.5117000000002</v>
      </c>
      <c r="L86" s="71">
        <f t="shared" si="27"/>
        <v>2014.9704999999999</v>
      </c>
      <c r="M86" s="71">
        <f t="shared" si="27"/>
        <v>2033.3835999999999</v>
      </c>
      <c r="N86" s="71">
        <f t="shared" si="27"/>
        <v>2075.6799000000001</v>
      </c>
      <c r="O86" s="71">
        <f t="shared" si="27"/>
        <v>2052.7843000000003</v>
      </c>
      <c r="P86" s="71">
        <f t="shared" si="27"/>
        <v>2046.0914</v>
      </c>
      <c r="Q86" s="71">
        <f t="shared" si="27"/>
        <v>2082.6115</v>
      </c>
      <c r="R86" s="71">
        <f t="shared" si="27"/>
        <v>2097.0183000000002</v>
      </c>
      <c r="S86" s="71">
        <f t="shared" si="27"/>
        <v>2139.7067999999999</v>
      </c>
      <c r="T86" s="71">
        <f>SUM(T72:T85)</f>
        <v>2249.7571000000003</v>
      </c>
      <c r="U86" s="71">
        <v>2317</v>
      </c>
      <c r="V86" s="71">
        <v>2379</v>
      </c>
      <c r="W86" s="75">
        <f t="shared" ref="W86:AB86" si="28">SUM(W72:W85)</f>
        <v>2463.4230000000002</v>
      </c>
      <c r="X86" s="75">
        <f t="shared" si="28"/>
        <v>2548.6773315789474</v>
      </c>
      <c r="Y86" s="75">
        <f t="shared" si="28"/>
        <v>2750.1190515789481</v>
      </c>
      <c r="Z86" s="75">
        <f t="shared" si="28"/>
        <v>2919.8186000000005</v>
      </c>
      <c r="AA86" s="75">
        <f t="shared" si="28"/>
        <v>3153.8923800000007</v>
      </c>
      <c r="AB86" s="75">
        <f t="shared" si="28"/>
        <v>3403.8627240000001</v>
      </c>
    </row>
    <row r="87" spans="1:28">
      <c r="U87" s="41"/>
      <c r="W87" s="25"/>
    </row>
    <row r="88" spans="1:28" s="45" customFormat="1">
      <c r="A88" s="75" t="s">
        <v>157</v>
      </c>
      <c r="B88" s="77">
        <v>1998</v>
      </c>
      <c r="C88" s="77">
        <v>1999</v>
      </c>
      <c r="D88" s="77">
        <v>2000</v>
      </c>
      <c r="E88" s="77">
        <v>2001</v>
      </c>
      <c r="F88" s="77">
        <v>2002</v>
      </c>
      <c r="G88" s="77">
        <v>2003</v>
      </c>
      <c r="H88" s="77">
        <v>2004</v>
      </c>
      <c r="I88" s="77">
        <v>2005</v>
      </c>
      <c r="J88" s="77">
        <v>2006</v>
      </c>
      <c r="K88" s="77">
        <v>2007</v>
      </c>
      <c r="L88" s="77">
        <v>2008</v>
      </c>
      <c r="M88" s="77">
        <v>2009</v>
      </c>
      <c r="N88" s="77">
        <v>2010</v>
      </c>
      <c r="O88" s="77">
        <v>2011</v>
      </c>
      <c r="P88" s="77">
        <v>2012</v>
      </c>
      <c r="Q88" s="77">
        <v>2013</v>
      </c>
      <c r="R88" s="77">
        <v>2014</v>
      </c>
      <c r="S88" s="75">
        <v>2015</v>
      </c>
      <c r="T88" s="71">
        <v>2016</v>
      </c>
      <c r="U88" s="71">
        <v>2017</v>
      </c>
      <c r="V88" s="76">
        <v>2018</v>
      </c>
      <c r="W88" s="75">
        <v>2019</v>
      </c>
      <c r="X88" s="75">
        <v>2020</v>
      </c>
      <c r="Y88" s="75">
        <v>2021</v>
      </c>
      <c r="Z88" s="75">
        <v>2022</v>
      </c>
      <c r="AA88" s="75">
        <v>2023</v>
      </c>
      <c r="AB88" s="70">
        <v>2024</v>
      </c>
    </row>
    <row r="89" spans="1:28">
      <c r="A89" s="41" t="s">
        <v>135</v>
      </c>
      <c r="B89" s="41">
        <v>428</v>
      </c>
      <c r="C89" s="41">
        <v>411</v>
      </c>
      <c r="D89" s="41">
        <v>383</v>
      </c>
      <c r="E89" s="41">
        <v>363</v>
      </c>
      <c r="F89" s="41">
        <v>336</v>
      </c>
      <c r="G89" s="41">
        <v>319.13769999999988</v>
      </c>
      <c r="H89" s="41">
        <v>322.01150000000001</v>
      </c>
      <c r="I89" s="41">
        <v>322.3463000000001</v>
      </c>
      <c r="J89" s="41">
        <v>335.48109999999997</v>
      </c>
      <c r="K89" s="41">
        <v>357.66399999999999</v>
      </c>
      <c r="L89" s="41">
        <v>364.15939999999989</v>
      </c>
      <c r="M89" s="41">
        <v>338.34019999999987</v>
      </c>
      <c r="N89" s="41">
        <v>321.29640000000001</v>
      </c>
      <c r="O89" s="41">
        <v>333.73450000000008</v>
      </c>
      <c r="P89" s="41">
        <v>350.41200000000003</v>
      </c>
      <c r="Q89" s="72">
        <v>368.16200000000015</v>
      </c>
      <c r="R89" s="72">
        <v>415.62790000000018</v>
      </c>
      <c r="S89" s="72">
        <v>465.82650000000007</v>
      </c>
      <c r="T89" s="41">
        <v>499.78440000000029</v>
      </c>
      <c r="U89" s="41">
        <v>573</v>
      </c>
      <c r="V89" s="41">
        <v>606</v>
      </c>
      <c r="W89" s="41">
        <v>635.23949999999991</v>
      </c>
      <c r="X89" s="41">
        <v>663.94720000000007</v>
      </c>
      <c r="Y89" s="41">
        <v>671.48120000000063</v>
      </c>
      <c r="Z89" s="41">
        <v>700.76599999999951</v>
      </c>
      <c r="AA89" s="25">
        <v>746.35889999999893</v>
      </c>
      <c r="AB89" s="41">
        <v>751.26389999999901</v>
      </c>
    </row>
    <row r="90" spans="1:28">
      <c r="A90" s="41" t="s">
        <v>136</v>
      </c>
      <c r="B90" s="41">
        <v>712</v>
      </c>
      <c r="C90" s="41">
        <v>746</v>
      </c>
      <c r="D90" s="41">
        <v>758</v>
      </c>
      <c r="E90" s="41">
        <v>759</v>
      </c>
      <c r="F90" s="41">
        <v>735</v>
      </c>
      <c r="G90" s="41">
        <v>756.66179999999997</v>
      </c>
      <c r="H90" s="41">
        <v>757.90729999999974</v>
      </c>
      <c r="I90" s="41">
        <v>680.79149999999993</v>
      </c>
      <c r="J90" s="41">
        <v>652.59420000000034</v>
      </c>
      <c r="K90" s="41">
        <v>640.8874000000003</v>
      </c>
      <c r="L90" s="41">
        <v>632.58109999999965</v>
      </c>
      <c r="M90" s="41">
        <v>619.34789999999998</v>
      </c>
      <c r="N90" s="41">
        <v>630.61100000000044</v>
      </c>
      <c r="O90" s="41">
        <v>674.76130000000012</v>
      </c>
      <c r="P90" s="41">
        <v>607.63449999999989</v>
      </c>
      <c r="Q90" s="41">
        <v>605.48370000000034</v>
      </c>
      <c r="R90" s="41">
        <v>617.63160000000016</v>
      </c>
      <c r="S90" s="41">
        <v>658.43809999999985</v>
      </c>
      <c r="T90" s="41">
        <v>700.59979999999973</v>
      </c>
      <c r="U90" s="41">
        <v>743</v>
      </c>
      <c r="V90" s="41">
        <v>741</v>
      </c>
      <c r="W90" s="41">
        <v>772.47133000000008</v>
      </c>
      <c r="X90" s="41">
        <v>793.96591999999987</v>
      </c>
      <c r="Y90" s="41">
        <v>880.57961</v>
      </c>
      <c r="Z90" s="41">
        <v>985.34631000000013</v>
      </c>
      <c r="AA90" s="25">
        <v>1090.9993200000001</v>
      </c>
      <c r="AB90" s="41">
        <v>1110.8150300000002</v>
      </c>
    </row>
    <row r="91" spans="1:28">
      <c r="A91" s="41" t="s">
        <v>137</v>
      </c>
      <c r="B91" s="41">
        <v>400</v>
      </c>
      <c r="C91" s="41">
        <v>403</v>
      </c>
      <c r="D91" s="41">
        <v>389</v>
      </c>
      <c r="E91" s="41">
        <v>375</v>
      </c>
      <c r="F91" s="41">
        <v>356</v>
      </c>
      <c r="G91" s="41">
        <v>368.73410000000013</v>
      </c>
      <c r="H91" s="41">
        <v>368.4341</v>
      </c>
      <c r="I91" s="41">
        <v>347.83790000000027</v>
      </c>
      <c r="J91" s="41">
        <v>334.2079</v>
      </c>
      <c r="K91" s="41">
        <v>322.98790000000014</v>
      </c>
      <c r="L91" s="41">
        <v>321.71050000000008</v>
      </c>
      <c r="M91" s="41">
        <v>337.08050000000009</v>
      </c>
      <c r="N91" s="41">
        <v>368.68050000000022</v>
      </c>
      <c r="O91" s="41">
        <v>362.50270000000012</v>
      </c>
      <c r="P91" s="41">
        <v>352.15270000000032</v>
      </c>
      <c r="Q91" s="41">
        <v>360.51900000000029</v>
      </c>
      <c r="R91" s="41">
        <v>376.67110000000025</v>
      </c>
      <c r="S91" s="41">
        <v>391.63110000000012</v>
      </c>
      <c r="T91" s="41">
        <v>408.52510000000018</v>
      </c>
      <c r="U91" s="41">
        <v>438</v>
      </c>
      <c r="V91" s="41">
        <v>483</v>
      </c>
      <c r="W91" s="41">
        <v>516.38000000000011</v>
      </c>
      <c r="X91" s="41">
        <v>511.2561</v>
      </c>
      <c r="Y91" s="41">
        <v>546.62210000000039</v>
      </c>
      <c r="Z91" s="41">
        <v>576.7221000000003</v>
      </c>
      <c r="AA91" s="25">
        <v>671.98740000000043</v>
      </c>
      <c r="AB91" s="41">
        <v>673.4974000000002</v>
      </c>
    </row>
    <row r="92" spans="1:28">
      <c r="A92" s="41" t="s">
        <v>138</v>
      </c>
      <c r="B92" s="41">
        <v>229</v>
      </c>
      <c r="C92" s="41">
        <v>222</v>
      </c>
      <c r="D92" s="41">
        <v>210</v>
      </c>
      <c r="E92" s="41">
        <v>205</v>
      </c>
      <c r="F92" s="41">
        <v>195</v>
      </c>
      <c r="G92" s="41">
        <v>203.01840000000001</v>
      </c>
      <c r="H92" s="41">
        <v>214.73000000000002</v>
      </c>
      <c r="I92" s="41">
        <v>211.24</v>
      </c>
      <c r="J92" s="41">
        <v>223.24000000000004</v>
      </c>
      <c r="K92" s="41">
        <v>220.85000000000008</v>
      </c>
      <c r="L92" s="41">
        <v>231.69000000000003</v>
      </c>
      <c r="M92" s="41">
        <v>261.49000000000012</v>
      </c>
      <c r="N92" s="41">
        <v>270.41000000000014</v>
      </c>
      <c r="O92" s="41">
        <v>261.63000000000011</v>
      </c>
      <c r="P92" s="41">
        <v>253.45000000000016</v>
      </c>
      <c r="Q92" s="41">
        <v>263.1400000000001</v>
      </c>
      <c r="R92" s="41">
        <v>257.21000000000015</v>
      </c>
      <c r="S92" s="41">
        <v>254.41000000000003</v>
      </c>
      <c r="T92" s="41">
        <v>268.69</v>
      </c>
      <c r="U92" s="41">
        <v>283</v>
      </c>
      <c r="V92" s="41">
        <v>284</v>
      </c>
      <c r="W92" s="41">
        <v>306.94999999999993</v>
      </c>
      <c r="X92" s="41">
        <v>296.62</v>
      </c>
      <c r="Y92" s="41">
        <v>269.82099999999997</v>
      </c>
      <c r="Z92" s="41">
        <v>288.68000000000006</v>
      </c>
      <c r="AA92" s="25">
        <v>303.12000000000012</v>
      </c>
      <c r="AB92" s="41">
        <v>291.24</v>
      </c>
    </row>
    <row r="93" spans="1:28">
      <c r="A93" s="41" t="s">
        <v>139</v>
      </c>
      <c r="B93" s="41">
        <v>126</v>
      </c>
      <c r="C93" s="41">
        <v>122</v>
      </c>
      <c r="D93" s="41">
        <v>149</v>
      </c>
      <c r="E93" s="41">
        <v>155</v>
      </c>
      <c r="F93" s="41">
        <v>148</v>
      </c>
      <c r="G93" s="41">
        <v>154.65</v>
      </c>
      <c r="H93" s="41">
        <v>132.5</v>
      </c>
      <c r="I93" s="41">
        <v>149.04999999999998</v>
      </c>
      <c r="J93" s="41">
        <v>148.65</v>
      </c>
      <c r="K93" s="41">
        <v>160.15</v>
      </c>
      <c r="L93" s="41">
        <v>170.04999999999995</v>
      </c>
      <c r="M93" s="41">
        <v>183.19999999999996</v>
      </c>
      <c r="N93" s="41">
        <v>188.42999999999995</v>
      </c>
      <c r="O93" s="41">
        <v>187.64999999999995</v>
      </c>
      <c r="P93" s="41">
        <v>185.44999999999996</v>
      </c>
      <c r="Q93" s="41">
        <v>193.14999999999998</v>
      </c>
      <c r="R93" s="41">
        <v>196.54429999999999</v>
      </c>
      <c r="S93" s="41">
        <v>213.6</v>
      </c>
      <c r="T93" s="41">
        <v>233.25</v>
      </c>
      <c r="U93" s="41">
        <v>247</v>
      </c>
      <c r="V93" s="41">
        <v>252</v>
      </c>
      <c r="W93" s="41">
        <v>259.29200000000003</v>
      </c>
      <c r="X93" s="41">
        <v>272.38599999999997</v>
      </c>
      <c r="Y93" s="41">
        <v>266.69499999999999</v>
      </c>
      <c r="Z93" s="41">
        <v>278.51300000000003</v>
      </c>
      <c r="AA93" s="25">
        <v>296.80500000000001</v>
      </c>
      <c r="AB93" s="41">
        <v>325.7700000000001</v>
      </c>
    </row>
    <row r="94" spans="1:28">
      <c r="A94" s="41" t="s">
        <v>140</v>
      </c>
      <c r="B94" s="41">
        <v>468</v>
      </c>
      <c r="C94" s="41">
        <v>449</v>
      </c>
      <c r="D94" s="41">
        <v>427</v>
      </c>
      <c r="E94" s="41">
        <v>408</v>
      </c>
      <c r="F94" s="41">
        <v>424</v>
      </c>
      <c r="G94" s="41">
        <v>447.98870000000011</v>
      </c>
      <c r="H94" s="41">
        <v>406.21240000000006</v>
      </c>
      <c r="I94" s="41">
        <v>388.06190000000021</v>
      </c>
      <c r="J94" s="41">
        <v>391.76939999999991</v>
      </c>
      <c r="K94" s="41">
        <v>395.51999999999992</v>
      </c>
      <c r="L94" s="41">
        <v>432.1072999999999</v>
      </c>
      <c r="M94" s="41">
        <v>427.29889999999983</v>
      </c>
      <c r="N94" s="41">
        <v>443.05969999999991</v>
      </c>
      <c r="O94" s="41">
        <v>435.86499999999995</v>
      </c>
      <c r="P94" s="41">
        <v>458.74979999999999</v>
      </c>
      <c r="Q94" s="41">
        <v>484.89889999999997</v>
      </c>
      <c r="R94" s="41">
        <v>509.93550000000022</v>
      </c>
      <c r="S94" s="41">
        <v>522.35070000000007</v>
      </c>
      <c r="T94" s="41">
        <v>538.2161000000001</v>
      </c>
      <c r="U94" s="41">
        <v>539</v>
      </c>
      <c r="V94" s="41">
        <v>514</v>
      </c>
      <c r="W94" s="41">
        <v>514.64729999999997</v>
      </c>
      <c r="X94" s="41">
        <v>550.97860000000003</v>
      </c>
      <c r="Y94" s="41">
        <v>622.51019000000008</v>
      </c>
      <c r="Z94" s="41">
        <v>687.05256999999995</v>
      </c>
      <c r="AA94" s="25">
        <v>739.72072000000003</v>
      </c>
      <c r="AB94" s="41">
        <v>723.75905999999975</v>
      </c>
    </row>
    <row r="95" spans="1:28">
      <c r="A95" s="41" t="s">
        <v>141</v>
      </c>
      <c r="B95" s="41">
        <v>332</v>
      </c>
      <c r="C95" s="41">
        <v>331</v>
      </c>
      <c r="D95" s="41">
        <v>334</v>
      </c>
      <c r="E95" s="41">
        <v>371</v>
      </c>
      <c r="F95" s="41">
        <v>373</v>
      </c>
      <c r="G95" s="41">
        <v>371.33139999999997</v>
      </c>
      <c r="H95" s="41">
        <v>337.26170000000013</v>
      </c>
      <c r="I95" s="41">
        <v>315.03670000000011</v>
      </c>
      <c r="J95" s="41">
        <v>327.95670000000007</v>
      </c>
      <c r="K95" s="41">
        <v>349.89870000000019</v>
      </c>
      <c r="L95" s="41">
        <v>347.05669999999998</v>
      </c>
      <c r="M95" s="41">
        <v>352.30670000000003</v>
      </c>
      <c r="N95" s="41">
        <v>340.11669999999998</v>
      </c>
      <c r="O95" s="41">
        <v>334.42670000000015</v>
      </c>
      <c r="P95" s="41">
        <v>333.34170000000012</v>
      </c>
      <c r="Q95" s="41">
        <v>357.99169999999998</v>
      </c>
      <c r="R95" s="41">
        <v>353.1151000000001</v>
      </c>
      <c r="S95" s="41">
        <v>351.58999999999992</v>
      </c>
      <c r="T95" s="41">
        <v>351.97000000000014</v>
      </c>
      <c r="U95" s="41">
        <v>352</v>
      </c>
      <c r="V95" s="41">
        <v>350</v>
      </c>
      <c r="W95" s="41">
        <v>362.17999999999989</v>
      </c>
      <c r="X95" s="41">
        <v>405.06999999999982</v>
      </c>
      <c r="Y95" s="41">
        <v>440.65000000000032</v>
      </c>
      <c r="Z95" s="41">
        <v>502.95000000000022</v>
      </c>
      <c r="AA95" s="25">
        <v>549.37000000000023</v>
      </c>
      <c r="AB95" s="41">
        <v>558.5500000000003</v>
      </c>
    </row>
    <row r="96" spans="1:28">
      <c r="A96" s="41" t="s">
        <v>142</v>
      </c>
      <c r="B96" s="41">
        <v>224</v>
      </c>
      <c r="C96" s="41">
        <v>230</v>
      </c>
      <c r="D96" s="41">
        <v>233</v>
      </c>
      <c r="E96" s="41">
        <v>248</v>
      </c>
      <c r="F96" s="41">
        <v>249</v>
      </c>
      <c r="G96" s="41">
        <v>243.74000000000007</v>
      </c>
      <c r="H96" s="41">
        <v>236.5200000000001</v>
      </c>
      <c r="I96" s="41">
        <v>237.06</v>
      </c>
      <c r="J96" s="41">
        <v>255.31570000000005</v>
      </c>
      <c r="K96" s="41">
        <v>255.47570000000005</v>
      </c>
      <c r="L96" s="41">
        <v>249.80070000000003</v>
      </c>
      <c r="M96" s="41">
        <v>255.28420000000006</v>
      </c>
      <c r="N96" s="41">
        <v>254.03950000000003</v>
      </c>
      <c r="O96" s="41">
        <v>259.27240000000012</v>
      </c>
      <c r="P96" s="41">
        <v>311.2971</v>
      </c>
      <c r="Q96" s="41">
        <v>316.11970000000019</v>
      </c>
      <c r="R96" s="41">
        <v>312.04260000000005</v>
      </c>
      <c r="S96" s="41">
        <v>310.12500000000017</v>
      </c>
      <c r="T96" s="41">
        <v>314.96500000000003</v>
      </c>
      <c r="U96" s="41">
        <v>311</v>
      </c>
      <c r="V96" s="41">
        <v>311</v>
      </c>
      <c r="W96" s="41">
        <v>311.85999999999996</v>
      </c>
      <c r="X96" s="41">
        <v>362.85999999999996</v>
      </c>
      <c r="Y96" s="41">
        <v>392.31710000000021</v>
      </c>
      <c r="Z96" s="41">
        <v>414.74470000000031</v>
      </c>
      <c r="AA96" s="25">
        <v>450.94210000000044</v>
      </c>
      <c r="AB96" s="41">
        <v>447.89210500000041</v>
      </c>
    </row>
    <row r="97" spans="1:28">
      <c r="A97" s="41" t="s">
        <v>143</v>
      </c>
      <c r="B97" s="41">
        <v>163</v>
      </c>
      <c r="C97" s="41">
        <v>143</v>
      </c>
      <c r="D97" s="41">
        <v>137</v>
      </c>
      <c r="E97" s="41">
        <v>132</v>
      </c>
      <c r="F97" s="41">
        <v>112</v>
      </c>
      <c r="G97" s="41">
        <v>126.19480000000001</v>
      </c>
      <c r="H97" s="41">
        <v>131.51390000000001</v>
      </c>
      <c r="I97" s="41">
        <v>119.4113</v>
      </c>
      <c r="J97" s="41">
        <v>134.94999999999999</v>
      </c>
      <c r="K97" s="41">
        <v>136.35</v>
      </c>
      <c r="L97" s="41">
        <v>152.38</v>
      </c>
      <c r="M97" s="41">
        <v>173.97999999999996</v>
      </c>
      <c r="N97" s="41">
        <v>185.64999999999998</v>
      </c>
      <c r="O97" s="41">
        <v>181.55000000000004</v>
      </c>
      <c r="P97" s="41">
        <v>182.95000000000002</v>
      </c>
      <c r="Q97" s="41">
        <v>177.18</v>
      </c>
      <c r="R97" s="41">
        <v>167.47010000000003</v>
      </c>
      <c r="S97" s="41">
        <v>155.55000000000001</v>
      </c>
      <c r="T97" s="41">
        <v>185.79</v>
      </c>
      <c r="U97" s="41">
        <v>209</v>
      </c>
      <c r="V97" s="41">
        <v>243</v>
      </c>
      <c r="W97" s="41">
        <v>247.69999999999996</v>
      </c>
      <c r="X97" s="41">
        <v>270.29999999999995</v>
      </c>
      <c r="Y97" s="41">
        <v>276.75000000000006</v>
      </c>
      <c r="Z97" s="41">
        <v>321.10000000000014</v>
      </c>
      <c r="AA97" s="25">
        <v>359.40000000000009</v>
      </c>
      <c r="AB97" s="41">
        <v>381.10500000000002</v>
      </c>
    </row>
    <row r="98" spans="1:28">
      <c r="A98" s="41" t="s">
        <v>144</v>
      </c>
      <c r="B98" s="41">
        <v>499</v>
      </c>
      <c r="C98" s="41">
        <v>488</v>
      </c>
      <c r="D98" s="41">
        <v>429.45</v>
      </c>
      <c r="E98" s="41">
        <v>436</v>
      </c>
      <c r="F98" s="41">
        <v>426</v>
      </c>
      <c r="G98" s="41">
        <v>407.5684</v>
      </c>
      <c r="H98" s="41">
        <v>328.0763</v>
      </c>
      <c r="I98" s="41">
        <v>317.08420000000007</v>
      </c>
      <c r="J98" s="41">
        <v>333.60030000000006</v>
      </c>
      <c r="K98" s="41">
        <v>361.3526</v>
      </c>
      <c r="L98" s="41">
        <v>385.56260000000003</v>
      </c>
      <c r="M98" s="41">
        <v>412.30259999999998</v>
      </c>
      <c r="N98" s="41">
        <v>422.40259999999995</v>
      </c>
      <c r="O98" s="41">
        <v>437.10259999999994</v>
      </c>
      <c r="P98" s="41">
        <v>427.30000000000007</v>
      </c>
      <c r="Q98" s="41">
        <v>433.53</v>
      </c>
      <c r="R98" s="41">
        <v>438.23000000000008</v>
      </c>
      <c r="S98" s="41">
        <v>438.03</v>
      </c>
      <c r="T98" s="41">
        <v>437.61000000000013</v>
      </c>
      <c r="U98" s="41">
        <v>440</v>
      </c>
      <c r="V98" s="41">
        <v>444</v>
      </c>
      <c r="W98" s="41">
        <v>456.41000000000008</v>
      </c>
      <c r="X98" s="41">
        <v>542.70000000000005</v>
      </c>
      <c r="Y98" s="41">
        <v>593.07000000000016</v>
      </c>
      <c r="Z98" s="41">
        <v>626.40000000000009</v>
      </c>
      <c r="AA98" s="25">
        <v>672.70000000000016</v>
      </c>
      <c r="AB98" s="41">
        <v>659.57999999999981</v>
      </c>
    </row>
    <row r="99" spans="1:28">
      <c r="A99" s="41" t="s">
        <v>145</v>
      </c>
      <c r="B99" s="41">
        <v>264</v>
      </c>
      <c r="C99" s="41">
        <v>269.3</v>
      </c>
      <c r="D99" s="41">
        <v>279.2</v>
      </c>
      <c r="E99" s="41">
        <v>275.8</v>
      </c>
      <c r="F99" s="41">
        <v>259</v>
      </c>
      <c r="G99" s="41">
        <v>262.90000000000009</v>
      </c>
      <c r="H99" s="41">
        <v>274.40000000000003</v>
      </c>
      <c r="I99" s="41">
        <v>235.70000000000007</v>
      </c>
      <c r="J99" s="41">
        <v>257.12700000000007</v>
      </c>
      <c r="K99" s="41">
        <v>266.41699999999997</v>
      </c>
      <c r="L99" s="41">
        <v>268.31700000000006</v>
      </c>
      <c r="M99" s="41">
        <v>277.16700000000003</v>
      </c>
      <c r="N99" s="41">
        <v>268.24</v>
      </c>
      <c r="O99" s="41">
        <v>256.14</v>
      </c>
      <c r="P99" s="41">
        <v>251.80659999999997</v>
      </c>
      <c r="Q99" s="41">
        <v>249.69000000000003</v>
      </c>
      <c r="R99" s="41">
        <v>256.18</v>
      </c>
      <c r="S99" s="41">
        <v>267.43</v>
      </c>
      <c r="T99" s="41">
        <v>292.33000000000004</v>
      </c>
      <c r="U99" s="41">
        <v>278</v>
      </c>
      <c r="V99" s="41">
        <v>279</v>
      </c>
      <c r="W99" s="41">
        <v>284.12100000000004</v>
      </c>
      <c r="X99" s="41">
        <v>307.52100000000002</v>
      </c>
      <c r="Y99" s="41">
        <v>326.22100000000006</v>
      </c>
      <c r="Z99" s="41">
        <v>318.63200000000006</v>
      </c>
      <c r="AA99" s="25">
        <v>335.81100000000021</v>
      </c>
      <c r="AB99" s="41">
        <v>352.32100000000008</v>
      </c>
    </row>
    <row r="100" spans="1:28">
      <c r="A100" s="41" t="s">
        <v>146</v>
      </c>
      <c r="B100" s="41">
        <v>275</v>
      </c>
      <c r="C100" s="41">
        <v>262</v>
      </c>
      <c r="D100" s="41">
        <v>249</v>
      </c>
      <c r="E100" s="41">
        <v>250</v>
      </c>
      <c r="F100" s="41">
        <v>239</v>
      </c>
      <c r="G100" s="41">
        <v>240.12</v>
      </c>
      <c r="H100" s="41">
        <v>217.34</v>
      </c>
      <c r="I100" s="41">
        <v>236.71039999999991</v>
      </c>
      <c r="J100" s="41">
        <v>222.07869999999997</v>
      </c>
      <c r="K100" s="41">
        <v>218.15779999999992</v>
      </c>
      <c r="L100" s="41">
        <v>243.8418999999999</v>
      </c>
      <c r="M100" s="41">
        <v>273.16999999999996</v>
      </c>
      <c r="N100" s="41">
        <v>315.03999999999996</v>
      </c>
      <c r="O100" s="41">
        <v>298.69999999999993</v>
      </c>
      <c r="P100" s="41">
        <v>280.78999999999991</v>
      </c>
      <c r="Q100" s="41">
        <v>261.63</v>
      </c>
      <c r="R100" s="41">
        <v>259.77000000000004</v>
      </c>
      <c r="S100" s="41">
        <v>251.12000000000006</v>
      </c>
      <c r="T100" s="41">
        <v>253.51000000000005</v>
      </c>
      <c r="U100" s="41">
        <v>264</v>
      </c>
      <c r="V100" s="41">
        <v>286</v>
      </c>
      <c r="W100" s="41">
        <v>306.97000000000003</v>
      </c>
      <c r="X100" s="41">
        <v>355.5200000000001</v>
      </c>
      <c r="Y100" s="41">
        <v>389.68000000000029</v>
      </c>
      <c r="Z100" s="41">
        <v>406.24600000000004</v>
      </c>
      <c r="AA100" s="25">
        <v>462.92200000000003</v>
      </c>
      <c r="AB100" s="41">
        <v>447.60200000000009</v>
      </c>
    </row>
    <row r="101" spans="1:28">
      <c r="A101" s="41" t="s">
        <v>147</v>
      </c>
      <c r="B101" s="41">
        <v>300</v>
      </c>
      <c r="C101" s="41">
        <v>284.77999999999997</v>
      </c>
      <c r="D101" s="41">
        <v>275.38</v>
      </c>
      <c r="E101" s="41">
        <v>270.43</v>
      </c>
      <c r="F101" s="41">
        <v>275</v>
      </c>
      <c r="G101" s="41">
        <v>269.28480000000002</v>
      </c>
      <c r="H101" s="41">
        <v>259.33240000000001</v>
      </c>
      <c r="I101" s="41">
        <v>249.60620000000003</v>
      </c>
      <c r="J101" s="41">
        <v>248.30679999999995</v>
      </c>
      <c r="K101" s="41">
        <v>256.67099999999999</v>
      </c>
      <c r="L101" s="41">
        <v>272.27370000000002</v>
      </c>
      <c r="M101" s="41">
        <v>276.87090000000001</v>
      </c>
      <c r="N101" s="41">
        <v>262.8974</v>
      </c>
      <c r="O101" s="41">
        <v>271.04860000000008</v>
      </c>
      <c r="P101" s="41">
        <v>281.24600000000004</v>
      </c>
      <c r="Q101" s="41">
        <v>272.25139999999999</v>
      </c>
      <c r="R101" s="41">
        <v>272.18829999999997</v>
      </c>
      <c r="S101" s="41">
        <v>270.95150000000001</v>
      </c>
      <c r="T101" s="41">
        <v>252.9196</v>
      </c>
      <c r="U101" s="41">
        <v>255</v>
      </c>
      <c r="V101" s="41">
        <v>252</v>
      </c>
      <c r="W101" s="41">
        <v>270.08089999999999</v>
      </c>
      <c r="X101" s="41">
        <v>295.61239999999998</v>
      </c>
      <c r="Y101" s="41">
        <v>297.14410000000004</v>
      </c>
      <c r="Z101" s="41">
        <v>300.95479999999998</v>
      </c>
      <c r="AA101" s="25">
        <v>306.07579999999996</v>
      </c>
      <c r="AB101" s="41">
        <v>330.88629999999995</v>
      </c>
    </row>
    <row r="102" spans="1:28">
      <c r="A102" s="41" t="s">
        <v>148</v>
      </c>
      <c r="B102" s="41">
        <v>166</v>
      </c>
      <c r="C102" s="41">
        <v>178</v>
      </c>
      <c r="D102" s="41">
        <v>180</v>
      </c>
      <c r="E102" s="41">
        <v>44</v>
      </c>
      <c r="F102" s="41">
        <v>182</v>
      </c>
      <c r="G102" s="41">
        <v>182.81529999999998</v>
      </c>
      <c r="H102" s="41">
        <v>166.92080000000007</v>
      </c>
      <c r="I102" s="41">
        <v>98.03419999999997</v>
      </c>
      <c r="J102" s="41">
        <v>103.49739999999997</v>
      </c>
      <c r="K102" s="41">
        <v>108.17639999999996</v>
      </c>
      <c r="L102" s="41">
        <v>111.9782</v>
      </c>
      <c r="M102" s="41">
        <v>104.24139999999998</v>
      </c>
      <c r="N102" s="41">
        <v>104.92829999999999</v>
      </c>
      <c r="O102" s="41">
        <v>109.75609999999993</v>
      </c>
      <c r="P102" s="41">
        <v>109.75609999999999</v>
      </c>
      <c r="Q102" s="41">
        <v>110.98209999999999</v>
      </c>
      <c r="R102" s="41">
        <v>106.83949999999996</v>
      </c>
      <c r="S102" s="41">
        <v>102.17859999999997</v>
      </c>
      <c r="T102" s="41">
        <v>113.72859999999994</v>
      </c>
      <c r="U102" s="41">
        <v>110</v>
      </c>
      <c r="V102" s="41">
        <v>130</v>
      </c>
      <c r="W102" s="41">
        <v>132.94999999999999</v>
      </c>
      <c r="X102" s="41">
        <v>137.86840000000001</v>
      </c>
      <c r="Y102" s="41">
        <v>157.95789999999994</v>
      </c>
      <c r="Z102" s="41">
        <v>173.12900000000002</v>
      </c>
      <c r="AA102" s="25">
        <v>168.76030000000003</v>
      </c>
      <c r="AB102" s="41">
        <v>169.76970000000006</v>
      </c>
    </row>
    <row r="103" spans="1:28" s="45" customFormat="1">
      <c r="A103" s="71" t="s">
        <v>158</v>
      </c>
      <c r="B103" s="71">
        <f t="shared" ref="B103:O103" si="29">SUM(B89:B102)</f>
        <v>4586</v>
      </c>
      <c r="C103" s="71">
        <f t="shared" si="29"/>
        <v>4539.08</v>
      </c>
      <c r="D103" s="71">
        <f t="shared" si="29"/>
        <v>4433.03</v>
      </c>
      <c r="E103" s="71">
        <f t="shared" si="29"/>
        <v>4292.2300000000005</v>
      </c>
      <c r="F103" s="71">
        <f t="shared" si="29"/>
        <v>4309</v>
      </c>
      <c r="G103" s="71">
        <f t="shared" si="29"/>
        <v>4354.1454000000012</v>
      </c>
      <c r="H103" s="71">
        <f t="shared" si="29"/>
        <v>4153.1603999999998</v>
      </c>
      <c r="I103" s="71">
        <f t="shared" si="29"/>
        <v>3907.9706000000015</v>
      </c>
      <c r="J103" s="71">
        <f t="shared" si="29"/>
        <v>3968.7752</v>
      </c>
      <c r="K103" s="71">
        <f t="shared" si="29"/>
        <v>4050.5585000000001</v>
      </c>
      <c r="L103" s="71">
        <f t="shared" si="29"/>
        <v>4183.5091000000002</v>
      </c>
      <c r="M103" s="71">
        <f t="shared" si="29"/>
        <v>4292.0803000000005</v>
      </c>
      <c r="N103" s="71">
        <f t="shared" si="29"/>
        <v>4375.8020999999999</v>
      </c>
      <c r="O103" s="71">
        <f t="shared" si="29"/>
        <v>4404.1398999999992</v>
      </c>
      <c r="P103" s="71">
        <f t="shared" ref="P103:T103" si="30">SUM(P89:P102)</f>
        <v>4386.3364999999994</v>
      </c>
      <c r="Q103" s="71">
        <f t="shared" si="30"/>
        <v>4454.7285000000011</v>
      </c>
      <c r="R103" s="71">
        <f t="shared" si="30"/>
        <v>4539.456000000001</v>
      </c>
      <c r="S103" s="71">
        <f t="shared" si="30"/>
        <v>4653.2315000000008</v>
      </c>
      <c r="T103" s="71">
        <f t="shared" si="30"/>
        <v>4851.888600000002</v>
      </c>
      <c r="U103" s="71">
        <f>SUM(U89:U102)</f>
        <v>5042</v>
      </c>
      <c r="V103" s="71">
        <v>5174</v>
      </c>
      <c r="W103" s="75">
        <f t="shared" ref="W103:AB103" si="31">SUM(W89:W102)</f>
        <v>5377.2520299999996</v>
      </c>
      <c r="X103" s="75">
        <f t="shared" si="31"/>
        <v>5766.6056200000003</v>
      </c>
      <c r="Y103" s="75">
        <f t="shared" si="31"/>
        <v>6131.4992000000029</v>
      </c>
      <c r="Z103" s="75">
        <f t="shared" si="31"/>
        <v>6581.2364800000005</v>
      </c>
      <c r="AA103" s="75">
        <f t="shared" si="31"/>
        <v>7154.9725399999998</v>
      </c>
      <c r="AB103" s="75">
        <f t="shared" si="31"/>
        <v>7224.0514949999997</v>
      </c>
    </row>
    <row r="104" spans="1:28">
      <c r="U104" s="41"/>
      <c r="W104" s="25"/>
    </row>
    <row r="105" spans="1:28" s="45" customFormat="1">
      <c r="A105" s="75" t="s">
        <v>159</v>
      </c>
      <c r="B105" s="77">
        <v>1998</v>
      </c>
      <c r="C105" s="77">
        <v>1999</v>
      </c>
      <c r="D105" s="77">
        <v>2000</v>
      </c>
      <c r="E105" s="77">
        <v>2001</v>
      </c>
      <c r="F105" s="77">
        <v>2002</v>
      </c>
      <c r="G105" s="77">
        <v>2003</v>
      </c>
      <c r="H105" s="77">
        <v>2004</v>
      </c>
      <c r="I105" s="77">
        <v>2005</v>
      </c>
      <c r="J105" s="77">
        <v>2006</v>
      </c>
      <c r="K105" s="77">
        <v>2007</v>
      </c>
      <c r="L105" s="77">
        <v>2008</v>
      </c>
      <c r="M105" s="77">
        <v>2009</v>
      </c>
      <c r="N105" s="77">
        <v>2010</v>
      </c>
      <c r="O105" s="77">
        <v>2011</v>
      </c>
      <c r="P105" s="77">
        <v>2012</v>
      </c>
      <c r="Q105" s="77">
        <v>2013</v>
      </c>
      <c r="R105" s="77">
        <v>2014</v>
      </c>
      <c r="S105" s="75">
        <v>2015</v>
      </c>
      <c r="T105" s="71">
        <v>2016</v>
      </c>
      <c r="U105" s="71">
        <v>2017</v>
      </c>
      <c r="V105" s="76">
        <v>2018</v>
      </c>
      <c r="W105" s="75">
        <v>2019</v>
      </c>
      <c r="X105" s="75">
        <v>2020</v>
      </c>
      <c r="Y105" s="75">
        <v>2021</v>
      </c>
      <c r="Z105" s="75">
        <v>2022</v>
      </c>
      <c r="AA105" s="75">
        <v>2023</v>
      </c>
      <c r="AB105" s="70">
        <v>2024</v>
      </c>
    </row>
    <row r="106" spans="1:28">
      <c r="A106" s="41" t="s">
        <v>135</v>
      </c>
      <c r="I106" s="41">
        <v>134.74069999999998</v>
      </c>
      <c r="J106" s="41">
        <v>139.44879999999998</v>
      </c>
      <c r="K106" s="41">
        <v>136.96279999999996</v>
      </c>
      <c r="L106" s="41">
        <v>132.15209999999999</v>
      </c>
      <c r="M106" s="41">
        <v>112.81349999999998</v>
      </c>
      <c r="N106" s="41">
        <v>123.67359999999996</v>
      </c>
      <c r="O106" s="41">
        <v>140.39250000000001</v>
      </c>
      <c r="P106" s="41">
        <v>165.3049</v>
      </c>
      <c r="Q106" s="72">
        <v>208.05170000000001</v>
      </c>
      <c r="R106" s="72">
        <v>236.19750000000005</v>
      </c>
      <c r="S106" s="72">
        <v>238.3734</v>
      </c>
      <c r="T106" s="41">
        <v>282.59560000000016</v>
      </c>
      <c r="U106" s="41">
        <v>259.53649999999999</v>
      </c>
      <c r="V106" s="41">
        <v>255.86550000000005</v>
      </c>
      <c r="W106" s="41">
        <v>242.06549999999999</v>
      </c>
      <c r="X106" s="41">
        <v>286.64970000000005</v>
      </c>
      <c r="Y106" s="41">
        <v>316.88579999999996</v>
      </c>
      <c r="Z106" s="41">
        <v>333.90009999999995</v>
      </c>
      <c r="AA106" s="25">
        <v>335.06560000000002</v>
      </c>
      <c r="AB106" s="41">
        <v>320.49489999999997</v>
      </c>
    </row>
    <row r="107" spans="1:28">
      <c r="A107" s="41" t="s">
        <v>136</v>
      </c>
      <c r="I107" s="41">
        <v>330.31130000000013</v>
      </c>
      <c r="J107" s="41">
        <v>300.14209999999991</v>
      </c>
      <c r="K107" s="41">
        <v>314.45400000000001</v>
      </c>
      <c r="L107" s="41">
        <v>274.86909999999995</v>
      </c>
      <c r="M107" s="41">
        <v>265.23239999999998</v>
      </c>
      <c r="N107" s="41">
        <v>120.93790000000001</v>
      </c>
      <c r="O107" s="41">
        <v>102.79129999999998</v>
      </c>
      <c r="P107" s="41">
        <v>130.69720000000001</v>
      </c>
      <c r="Q107" s="41">
        <v>157.27599999999995</v>
      </c>
      <c r="R107" s="41">
        <v>192.94479999999999</v>
      </c>
      <c r="S107" s="41">
        <v>251.07169999999996</v>
      </c>
      <c r="T107" s="41">
        <v>262.50099999999998</v>
      </c>
      <c r="U107" s="41">
        <v>250.8749</v>
      </c>
      <c r="V107" s="41">
        <v>255.95910000000001</v>
      </c>
      <c r="W107" s="41">
        <v>276.47849000000002</v>
      </c>
      <c r="X107" s="41">
        <v>319.50902000000002</v>
      </c>
      <c r="Y107" s="41">
        <v>365.779</v>
      </c>
      <c r="Z107" s="41">
        <v>354.46369999999996</v>
      </c>
      <c r="AA107" s="25">
        <v>324.33939999999996</v>
      </c>
      <c r="AB107" s="41">
        <v>300.30022000000002</v>
      </c>
    </row>
    <row r="108" spans="1:28">
      <c r="A108" s="41" t="s">
        <v>137</v>
      </c>
      <c r="I108" s="41">
        <v>167.26839999999996</v>
      </c>
      <c r="J108" s="41">
        <v>168.32109999999994</v>
      </c>
      <c r="K108" s="41">
        <v>180.18530000000001</v>
      </c>
      <c r="L108" s="41">
        <v>205.38419999999994</v>
      </c>
      <c r="M108" s="41">
        <v>238.8484</v>
      </c>
      <c r="N108" s="41">
        <v>248.79630000000003</v>
      </c>
      <c r="O108" s="41">
        <v>247.46629999999999</v>
      </c>
      <c r="P108" s="41">
        <v>227.77550000000002</v>
      </c>
      <c r="Q108" s="41">
        <v>232.55500000000001</v>
      </c>
      <c r="R108" s="41">
        <v>244.07499999999999</v>
      </c>
      <c r="S108" s="41">
        <v>254.435</v>
      </c>
      <c r="T108" s="41">
        <v>262.46209999999991</v>
      </c>
      <c r="U108" s="41">
        <v>263.69310000000002</v>
      </c>
      <c r="V108" s="41">
        <v>277.89209999999997</v>
      </c>
      <c r="W108" s="41">
        <v>297.08110000000005</v>
      </c>
      <c r="X108" s="41">
        <v>316.34930000000003</v>
      </c>
      <c r="Y108" s="41">
        <v>378.2571999999999</v>
      </c>
      <c r="Z108" s="41">
        <v>401.66370000000029</v>
      </c>
      <c r="AA108" s="25">
        <v>372.02059999999994</v>
      </c>
      <c r="AB108" s="41">
        <v>314.8373000000002</v>
      </c>
    </row>
    <row r="109" spans="1:28">
      <c r="A109" s="41" t="s">
        <v>138</v>
      </c>
      <c r="I109" s="41">
        <v>50.11</v>
      </c>
      <c r="J109" s="41">
        <v>55.65</v>
      </c>
      <c r="K109" s="41">
        <v>62.36999999999999</v>
      </c>
      <c r="L109" s="41">
        <v>72.52</v>
      </c>
      <c r="M109" s="41">
        <v>90.069999999999979</v>
      </c>
      <c r="N109" s="41">
        <v>97.85</v>
      </c>
      <c r="O109" s="41">
        <v>99.419999999999987</v>
      </c>
      <c r="P109" s="41">
        <v>113</v>
      </c>
      <c r="Q109" s="41">
        <v>124.45000000000003</v>
      </c>
      <c r="R109" s="41">
        <v>148.21</v>
      </c>
      <c r="S109" s="41">
        <v>184.24999999999997</v>
      </c>
      <c r="T109" s="41">
        <v>205.71999999999997</v>
      </c>
      <c r="U109" s="41">
        <v>205.23</v>
      </c>
      <c r="V109" s="41">
        <v>256.68999999999994</v>
      </c>
      <c r="W109" s="41">
        <v>290.84000000000009</v>
      </c>
      <c r="X109" s="41">
        <v>320.15999999999991</v>
      </c>
      <c r="Y109" s="41">
        <v>301.46780000000012</v>
      </c>
      <c r="Z109" s="41">
        <v>294.17709999999994</v>
      </c>
      <c r="AA109" s="25">
        <v>309.0270999999999</v>
      </c>
      <c r="AB109" s="41">
        <v>282.64209999999997</v>
      </c>
    </row>
    <row r="110" spans="1:28">
      <c r="A110" s="41" t="s">
        <v>139</v>
      </c>
      <c r="I110" s="41">
        <v>81.359999999999985</v>
      </c>
      <c r="J110" s="41">
        <v>96.38</v>
      </c>
      <c r="K110" s="41">
        <v>103.50500000000002</v>
      </c>
      <c r="L110" s="41">
        <v>119.21500000000002</v>
      </c>
      <c r="M110" s="41">
        <v>134.715</v>
      </c>
      <c r="N110" s="41">
        <v>130.715</v>
      </c>
      <c r="O110" s="41">
        <v>116.30500000000001</v>
      </c>
      <c r="P110" s="41">
        <v>120.53500000000003</v>
      </c>
      <c r="Q110" s="41">
        <v>135.52500000000001</v>
      </c>
      <c r="R110" s="41">
        <v>155.27500000000003</v>
      </c>
      <c r="S110" s="41">
        <v>171.34700000000001</v>
      </c>
      <c r="T110" s="41">
        <v>166.81</v>
      </c>
      <c r="U110" s="41">
        <v>174.45399999999998</v>
      </c>
      <c r="V110" s="41">
        <v>177.2</v>
      </c>
      <c r="W110" s="41">
        <v>189.88599999999997</v>
      </c>
      <c r="X110" s="41">
        <v>205.69800000000001</v>
      </c>
      <c r="Y110" s="41">
        <v>254.10300000000001</v>
      </c>
      <c r="Z110" s="41">
        <v>291.6230000000001</v>
      </c>
      <c r="AA110" s="25">
        <v>313.98400000000004</v>
      </c>
      <c r="AB110" s="41">
        <v>328.40200000000004</v>
      </c>
    </row>
    <row r="111" spans="1:28">
      <c r="A111" s="41" t="s">
        <v>140</v>
      </c>
      <c r="I111" s="41">
        <v>231.62029999999996</v>
      </c>
      <c r="J111" s="41">
        <v>270.49989999999997</v>
      </c>
      <c r="K111" s="41">
        <v>293.36000000000007</v>
      </c>
      <c r="L111" s="41">
        <v>308.18859999999989</v>
      </c>
      <c r="M111" s="41">
        <v>327.89009999999996</v>
      </c>
      <c r="N111" s="41">
        <v>338.61559999999997</v>
      </c>
      <c r="O111" s="41">
        <v>387.50420000000003</v>
      </c>
      <c r="P111" s="41">
        <v>388.28150000000011</v>
      </c>
      <c r="Q111" s="41">
        <v>406.22660000000019</v>
      </c>
      <c r="R111" s="41">
        <v>412.85430000000019</v>
      </c>
      <c r="S111" s="41">
        <v>443.14910000000009</v>
      </c>
      <c r="T111" s="41">
        <v>472.7152000000001</v>
      </c>
      <c r="U111" s="41">
        <v>505.7955</v>
      </c>
      <c r="V111" s="41">
        <v>497.61320000000006</v>
      </c>
      <c r="W111" s="41">
        <v>549.19109999999989</v>
      </c>
      <c r="X111" s="41">
        <v>627.08530000000019</v>
      </c>
      <c r="Y111" s="41">
        <v>683.46122000000037</v>
      </c>
      <c r="Z111" s="41">
        <v>731.94225000000051</v>
      </c>
      <c r="AA111" s="25">
        <v>767.21713000000068</v>
      </c>
      <c r="AB111" s="41">
        <v>788.92702000000031</v>
      </c>
    </row>
    <row r="112" spans="1:28">
      <c r="A112" s="41" t="s">
        <v>141</v>
      </c>
      <c r="I112" s="41">
        <v>169.63669999999996</v>
      </c>
      <c r="J112" s="41">
        <v>181.49669999999998</v>
      </c>
      <c r="K112" s="41">
        <v>188.91069999999999</v>
      </c>
      <c r="L112" s="41">
        <v>203.04819999999998</v>
      </c>
      <c r="M112" s="41">
        <v>213.43199999999999</v>
      </c>
      <c r="N112" s="41">
        <v>204.27099999999999</v>
      </c>
      <c r="O112" s="41">
        <v>217.45999999999998</v>
      </c>
      <c r="P112" s="41">
        <v>251.19999999999996</v>
      </c>
      <c r="Q112" s="41">
        <v>275.46000000000004</v>
      </c>
      <c r="R112" s="41">
        <v>274.45249999999999</v>
      </c>
      <c r="S112" s="41">
        <v>258.70499999999993</v>
      </c>
      <c r="T112" s="41">
        <v>242.50999999999993</v>
      </c>
      <c r="U112" s="41">
        <v>261.22499999999991</v>
      </c>
      <c r="V112" s="41">
        <v>266.15999999999991</v>
      </c>
      <c r="W112" s="41">
        <v>268.08999999999986</v>
      </c>
      <c r="X112" s="41">
        <v>305.9799999999999</v>
      </c>
      <c r="Y112" s="41">
        <v>346.80000000000018</v>
      </c>
      <c r="Z112" s="41">
        <v>398.82000000000022</v>
      </c>
      <c r="AA112" s="25">
        <v>368.40000000000043</v>
      </c>
      <c r="AB112" s="41">
        <v>382.05000000000018</v>
      </c>
    </row>
    <row r="113" spans="1:28">
      <c r="A113" s="41" t="s">
        <v>142</v>
      </c>
      <c r="I113" s="41">
        <v>168.81</v>
      </c>
      <c r="J113" s="41">
        <v>187.35160000000002</v>
      </c>
      <c r="K113" s="41">
        <v>177.14570000000003</v>
      </c>
      <c r="L113" s="41">
        <v>190.55</v>
      </c>
      <c r="M113" s="41">
        <v>197.08</v>
      </c>
      <c r="N113" s="41">
        <v>189.4605</v>
      </c>
      <c r="O113" s="41">
        <v>188.09500000000003</v>
      </c>
      <c r="P113" s="41">
        <v>197.50530000000003</v>
      </c>
      <c r="Q113" s="41">
        <v>196.84100000000001</v>
      </c>
      <c r="R113" s="41">
        <v>196.9359</v>
      </c>
      <c r="S113" s="41">
        <v>204.82340000000002</v>
      </c>
      <c r="T113" s="41">
        <v>203.0532</v>
      </c>
      <c r="U113" s="41">
        <v>198.79420000000002</v>
      </c>
      <c r="V113" s="41">
        <v>180.92080000000001</v>
      </c>
      <c r="W113" s="41">
        <v>214.44090000000003</v>
      </c>
      <c r="X113" s="41">
        <v>241.18920000000006</v>
      </c>
      <c r="Y113" s="41">
        <v>265.26859999999999</v>
      </c>
      <c r="Z113" s="41">
        <v>280.6336</v>
      </c>
      <c r="AA113" s="25">
        <v>280.91509999999994</v>
      </c>
      <c r="AB113" s="41">
        <v>245.35348099999999</v>
      </c>
    </row>
    <row r="114" spans="1:28">
      <c r="A114" s="41" t="s">
        <v>143</v>
      </c>
      <c r="I114" s="41">
        <v>89.696299999999994</v>
      </c>
      <c r="J114" s="41">
        <v>97.456299999999999</v>
      </c>
      <c r="K114" s="41">
        <v>93.151299999999992</v>
      </c>
      <c r="L114" s="41">
        <v>100.4764</v>
      </c>
      <c r="M114" s="41">
        <v>100.26660000000001</v>
      </c>
      <c r="N114" s="41">
        <v>97.796300000000002</v>
      </c>
      <c r="O114" s="41">
        <v>95.466300000000018</v>
      </c>
      <c r="P114" s="41">
        <v>89.784999999999997</v>
      </c>
      <c r="Q114" s="41">
        <v>92.26</v>
      </c>
      <c r="R114" s="41">
        <v>83.78</v>
      </c>
      <c r="S114" s="41">
        <v>96.993200000000016</v>
      </c>
      <c r="T114" s="41">
        <v>102.1803</v>
      </c>
      <c r="U114" s="41">
        <v>117.035</v>
      </c>
      <c r="V114" s="41">
        <v>113.78200000000001</v>
      </c>
      <c r="W114" s="41">
        <v>125.65300000000001</v>
      </c>
      <c r="X114" s="41">
        <v>149.56500000000003</v>
      </c>
      <c r="Y114" s="41">
        <v>197.56900000000002</v>
      </c>
      <c r="Z114" s="41">
        <v>204.78999999999994</v>
      </c>
      <c r="AA114" s="25">
        <v>205.26000000000002</v>
      </c>
      <c r="AB114" s="41">
        <v>178.52500000000001</v>
      </c>
    </row>
    <row r="115" spans="1:28">
      <c r="A115" s="41" t="s">
        <v>144</v>
      </c>
      <c r="I115" s="41">
        <v>187.68860000000004</v>
      </c>
      <c r="J115" s="41">
        <v>193.97520000000003</v>
      </c>
      <c r="K115" s="41">
        <v>196.3201</v>
      </c>
      <c r="L115" s="41">
        <v>192.12530000000004</v>
      </c>
      <c r="M115" s="41">
        <v>186.61530000000005</v>
      </c>
      <c r="N115" s="41">
        <v>180.36740000000003</v>
      </c>
      <c r="O115" s="41">
        <v>170.21740000000005</v>
      </c>
      <c r="P115" s="41">
        <v>169.74631578947373</v>
      </c>
      <c r="Q115" s="41">
        <v>173.27000000000004</v>
      </c>
      <c r="R115" s="41">
        <v>169.17000000000004</v>
      </c>
      <c r="S115" s="41">
        <v>162.97000000000003</v>
      </c>
      <c r="T115" s="41">
        <v>184.07000000000002</v>
      </c>
      <c r="U115" s="41">
        <v>227.85049999999995</v>
      </c>
      <c r="V115" s="41">
        <v>246.41999999999993</v>
      </c>
      <c r="W115" s="41">
        <v>253.57000000000005</v>
      </c>
      <c r="X115" s="41">
        <v>291.30578947368434</v>
      </c>
      <c r="Y115" s="41">
        <v>289.78473684210536</v>
      </c>
      <c r="Z115" s="41">
        <v>305.35000000000019</v>
      </c>
      <c r="AA115" s="25">
        <v>306.43000000000018</v>
      </c>
      <c r="AB115" s="41">
        <v>297.47000000000025</v>
      </c>
    </row>
    <row r="116" spans="1:28">
      <c r="A116" s="41" t="s">
        <v>145</v>
      </c>
      <c r="I116" s="41">
        <v>82</v>
      </c>
      <c r="J116" s="41">
        <v>67.400000000000006</v>
      </c>
      <c r="K116" s="41">
        <v>70.59</v>
      </c>
      <c r="L116" s="41">
        <v>74.310000000000031</v>
      </c>
      <c r="M116" s="41">
        <v>70.610000000000014</v>
      </c>
      <c r="N116" s="41">
        <v>66.210000000000008</v>
      </c>
      <c r="O116" s="41">
        <v>60.610000000000014</v>
      </c>
      <c r="P116" s="41">
        <v>57.376500000000014</v>
      </c>
      <c r="Q116" s="41">
        <v>53.300000000000004</v>
      </c>
      <c r="R116" s="41">
        <v>56.149999999999991</v>
      </c>
      <c r="S116" s="41">
        <v>50.575000000000003</v>
      </c>
      <c r="T116" s="41">
        <v>48.724999999999994</v>
      </c>
      <c r="U116" s="41">
        <v>43.300000000000004</v>
      </c>
      <c r="V116" s="41">
        <v>41.7</v>
      </c>
      <c r="W116" s="41">
        <v>53.96</v>
      </c>
      <c r="X116" s="41">
        <v>51.5</v>
      </c>
      <c r="Y116" s="41">
        <v>56.735000000000014</v>
      </c>
      <c r="Z116" s="41">
        <v>67.644000000000005</v>
      </c>
      <c r="AA116" s="25">
        <v>80.391999999999996</v>
      </c>
      <c r="AB116" s="41">
        <v>93.573999999999998</v>
      </c>
    </row>
    <row r="117" spans="1:28">
      <c r="A117" s="41" t="s">
        <v>146</v>
      </c>
      <c r="I117" s="41">
        <v>56.315600000000003</v>
      </c>
      <c r="J117" s="41">
        <v>54.078800000000001</v>
      </c>
      <c r="K117" s="41">
        <v>60.90509999999999</v>
      </c>
      <c r="L117" s="41">
        <v>65.263199999999998</v>
      </c>
      <c r="M117" s="41">
        <v>63.33</v>
      </c>
      <c r="N117" s="41">
        <v>91.88000000000001</v>
      </c>
      <c r="O117" s="41">
        <v>99.280000000000015</v>
      </c>
      <c r="P117" s="41">
        <v>103.13000000000001</v>
      </c>
      <c r="Q117" s="41">
        <v>106.82000000000001</v>
      </c>
      <c r="R117" s="41">
        <v>100.79000000000002</v>
      </c>
      <c r="S117" s="41">
        <v>103.99000000000001</v>
      </c>
      <c r="T117" s="41">
        <v>100.77000000000001</v>
      </c>
      <c r="U117" s="41">
        <v>119.06</v>
      </c>
      <c r="V117" s="41">
        <v>119.09000000000003</v>
      </c>
      <c r="W117" s="41">
        <v>125.43000000000005</v>
      </c>
      <c r="X117" s="41">
        <v>145.48000000000002</v>
      </c>
      <c r="Y117" s="41">
        <v>142.96399999999994</v>
      </c>
      <c r="Z117" s="41">
        <v>144.64199999999997</v>
      </c>
      <c r="AA117" s="25">
        <v>143.70299999999997</v>
      </c>
      <c r="AB117" s="41">
        <v>127.16599999999995</v>
      </c>
    </row>
    <row r="118" spans="1:28">
      <c r="A118" s="41" t="s">
        <v>147</v>
      </c>
      <c r="I118" s="41">
        <v>37.235900000000001</v>
      </c>
      <c r="J118" s="41">
        <v>33.591099999999997</v>
      </c>
      <c r="K118" s="41">
        <v>32.278500000000001</v>
      </c>
      <c r="L118" s="41">
        <v>31.0046</v>
      </c>
      <c r="M118" s="41">
        <v>34.403700000000001</v>
      </c>
      <c r="N118" s="41">
        <v>44.407399999999996</v>
      </c>
      <c r="O118" s="41">
        <v>43.598199999999999</v>
      </c>
      <c r="P118" s="41">
        <v>51.364000000000004</v>
      </c>
      <c r="Q118" s="41">
        <v>54.474500000000006</v>
      </c>
      <c r="R118" s="41">
        <v>61.248199999999997</v>
      </c>
      <c r="S118" s="41">
        <v>68.315200000000004</v>
      </c>
      <c r="T118" s="41">
        <v>80.349400000000003</v>
      </c>
      <c r="U118" s="41">
        <v>90.293300000000016</v>
      </c>
      <c r="V118" s="41">
        <v>118.9409</v>
      </c>
      <c r="W118" s="41">
        <v>152.66179999999997</v>
      </c>
      <c r="X118" s="41">
        <v>196.53419999999994</v>
      </c>
      <c r="Y118" s="41">
        <v>216.15019999999998</v>
      </c>
      <c r="Z118" s="41">
        <v>240.39209999999994</v>
      </c>
      <c r="AA118" s="25">
        <v>242.40289999999993</v>
      </c>
      <c r="AB118" s="41">
        <v>239.31880000000007</v>
      </c>
    </row>
    <row r="119" spans="1:28">
      <c r="A119" s="41" t="s">
        <v>148</v>
      </c>
      <c r="I119" s="41">
        <v>71.802300000000017</v>
      </c>
      <c r="J119" s="41">
        <v>70.286599999999993</v>
      </c>
      <c r="K119" s="41">
        <v>68.447199999999995</v>
      </c>
      <c r="L119" s="41">
        <v>72.21159999999999</v>
      </c>
      <c r="M119" s="41">
        <v>70.711500000000001</v>
      </c>
      <c r="N119" s="41">
        <v>69.88</v>
      </c>
      <c r="O119" s="41">
        <v>70.35029999999999</v>
      </c>
      <c r="P119" s="41">
        <v>55.558199999999992</v>
      </c>
      <c r="Q119" s="41">
        <v>52.112699999999997</v>
      </c>
      <c r="R119" s="41">
        <v>49.31730000000001</v>
      </c>
      <c r="S119" s="41">
        <v>57.875100000000003</v>
      </c>
      <c r="T119" s="41">
        <v>45.5702</v>
      </c>
      <c r="U119" s="41">
        <v>47.512500000000003</v>
      </c>
      <c r="V119" s="41">
        <v>40.533200000000001</v>
      </c>
      <c r="W119" s="41">
        <v>39.765699999999995</v>
      </c>
      <c r="X119" s="41">
        <v>38.992199999999997</v>
      </c>
      <c r="Y119" s="41">
        <v>39.405299999999997</v>
      </c>
      <c r="Z119" s="41">
        <v>48.292100000000005</v>
      </c>
      <c r="AA119" s="25">
        <v>46.665700000000015</v>
      </c>
      <c r="AB119" s="41">
        <v>42.274100000000004</v>
      </c>
    </row>
    <row r="120" spans="1:28" s="45" customFormat="1">
      <c r="A120" s="71" t="s">
        <v>160</v>
      </c>
      <c r="B120" s="71">
        <f t="shared" ref="B120:V120" si="32">SUM(B106:B119)</f>
        <v>0</v>
      </c>
      <c r="C120" s="71">
        <f t="shared" si="32"/>
        <v>0</v>
      </c>
      <c r="D120" s="71">
        <f t="shared" si="32"/>
        <v>0</v>
      </c>
      <c r="E120" s="71">
        <f t="shared" si="32"/>
        <v>0</v>
      </c>
      <c r="F120" s="71">
        <f t="shared" si="32"/>
        <v>0</v>
      </c>
      <c r="G120" s="71">
        <f t="shared" si="32"/>
        <v>0</v>
      </c>
      <c r="H120" s="71">
        <f t="shared" si="32"/>
        <v>0</v>
      </c>
      <c r="I120" s="71">
        <f t="shared" si="32"/>
        <v>1858.5960999999998</v>
      </c>
      <c r="J120" s="71">
        <f t="shared" si="32"/>
        <v>1916.0781999999999</v>
      </c>
      <c r="K120" s="71">
        <f t="shared" si="32"/>
        <v>1978.5856999999996</v>
      </c>
      <c r="L120" s="71">
        <f t="shared" si="32"/>
        <v>2041.3182999999999</v>
      </c>
      <c r="M120" s="71">
        <f t="shared" si="32"/>
        <v>2106.0185000000001</v>
      </c>
      <c r="N120" s="71">
        <f t="shared" si="32"/>
        <v>2004.8610000000003</v>
      </c>
      <c r="O120" s="71">
        <f t="shared" si="32"/>
        <v>2038.9565</v>
      </c>
      <c r="P120" s="71">
        <f t="shared" si="32"/>
        <v>2121.2594157894741</v>
      </c>
      <c r="Q120" s="71">
        <f t="shared" si="32"/>
        <v>2268.6224999999999</v>
      </c>
      <c r="R120" s="71">
        <f t="shared" si="32"/>
        <v>2381.4005000000002</v>
      </c>
      <c r="S120" s="71">
        <f t="shared" si="32"/>
        <v>2546.8730999999998</v>
      </c>
      <c r="T120" s="71">
        <f t="shared" si="32"/>
        <v>2660.0320000000002</v>
      </c>
      <c r="U120" s="75">
        <f t="shared" si="32"/>
        <v>2764.6544999999992</v>
      </c>
      <c r="V120" s="75">
        <f t="shared" si="32"/>
        <v>2848.7667999999999</v>
      </c>
      <c r="W120" s="75">
        <f t="shared" ref="W120:AB120" si="33">SUM(W106:W119)</f>
        <v>3079.1135899999995</v>
      </c>
      <c r="X120" s="75">
        <f t="shared" si="33"/>
        <v>3495.9977094736851</v>
      </c>
      <c r="Y120" s="75">
        <f t="shared" si="33"/>
        <v>3854.6308568421059</v>
      </c>
      <c r="Z120" s="75">
        <f t="shared" si="33"/>
        <v>4098.3336500000005</v>
      </c>
      <c r="AA120" s="75">
        <f t="shared" si="33"/>
        <v>4095.8225300000013</v>
      </c>
      <c r="AB120" s="75">
        <f t="shared" si="33"/>
        <v>3941.3349210000015</v>
      </c>
    </row>
    <row r="121" spans="1:28" s="45" customFormat="1">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row>
    <row r="122" spans="1:28" s="45" customFormat="1">
      <c r="A122" s="75" t="s">
        <v>161</v>
      </c>
      <c r="B122" s="77">
        <v>1998</v>
      </c>
      <c r="C122" s="77">
        <v>1999</v>
      </c>
      <c r="D122" s="77">
        <v>2000</v>
      </c>
      <c r="E122" s="77">
        <v>2001</v>
      </c>
      <c r="F122" s="77">
        <v>2002</v>
      </c>
      <c r="G122" s="77">
        <v>2003</v>
      </c>
      <c r="H122" s="77">
        <v>2004</v>
      </c>
      <c r="I122" s="77">
        <v>2005</v>
      </c>
      <c r="J122" s="77">
        <v>2006</v>
      </c>
      <c r="K122" s="77">
        <v>2007</v>
      </c>
      <c r="L122" s="77">
        <v>2008</v>
      </c>
      <c r="M122" s="77">
        <v>2009</v>
      </c>
      <c r="N122" s="77">
        <v>2010</v>
      </c>
      <c r="O122" s="77">
        <v>2011</v>
      </c>
      <c r="P122" s="77">
        <v>2012</v>
      </c>
      <c r="Q122" s="77">
        <v>2013</v>
      </c>
      <c r="R122" s="77">
        <v>2014</v>
      </c>
      <c r="S122" s="75">
        <v>2015</v>
      </c>
      <c r="T122" s="71">
        <v>2016</v>
      </c>
      <c r="U122" s="71">
        <v>2017</v>
      </c>
      <c r="V122" s="76">
        <v>2018</v>
      </c>
      <c r="W122" s="75">
        <v>2019</v>
      </c>
      <c r="X122" s="75">
        <v>2020</v>
      </c>
      <c r="Y122" s="75">
        <v>2021</v>
      </c>
      <c r="Z122" s="75">
        <v>2022</v>
      </c>
      <c r="AA122" s="75">
        <v>2023</v>
      </c>
      <c r="AB122" s="70">
        <v>2024</v>
      </c>
    </row>
    <row r="123" spans="1:28">
      <c r="A123" s="41" t="s">
        <v>135</v>
      </c>
      <c r="I123" s="41">
        <v>289.22689999999994</v>
      </c>
      <c r="J123" s="41">
        <v>287.74540000000002</v>
      </c>
      <c r="K123" s="41">
        <v>288.72219999999993</v>
      </c>
      <c r="L123" s="41">
        <v>290.49749999999995</v>
      </c>
      <c r="M123" s="41">
        <v>324.68430000000001</v>
      </c>
      <c r="N123" s="41">
        <v>307.33690000000001</v>
      </c>
      <c r="O123" s="25">
        <v>284.25409999999999</v>
      </c>
      <c r="P123" s="41">
        <v>282.68680000000001</v>
      </c>
      <c r="Q123" s="72">
        <v>295.39490000000001</v>
      </c>
      <c r="R123" s="72">
        <v>321.53959999999995</v>
      </c>
      <c r="S123" s="72">
        <v>319.39229999999998</v>
      </c>
      <c r="T123" s="41">
        <v>353.13020000000006</v>
      </c>
      <c r="U123" s="41">
        <v>355.68349999999998</v>
      </c>
      <c r="V123" s="41">
        <v>343.39170000000001</v>
      </c>
      <c r="W123" s="41">
        <v>361.66129999999998</v>
      </c>
      <c r="X123" s="41">
        <v>377.84389999999996</v>
      </c>
      <c r="Y123" s="41">
        <v>378.31460000000015</v>
      </c>
      <c r="Z123" s="41">
        <v>361.88350000000008</v>
      </c>
      <c r="AA123" s="25">
        <v>392.24080000000009</v>
      </c>
      <c r="AB123" s="41">
        <v>418.99440000000033</v>
      </c>
    </row>
    <row r="124" spans="1:28">
      <c r="A124" s="41" t="s">
        <v>136</v>
      </c>
      <c r="I124" s="41">
        <v>71.420000000000016</v>
      </c>
      <c r="J124" s="41">
        <v>174.79999999999995</v>
      </c>
      <c r="K124" s="41">
        <v>232.77499999999995</v>
      </c>
      <c r="L124" s="41">
        <v>279.20000000000005</v>
      </c>
      <c r="M124" s="41">
        <v>336.6721</v>
      </c>
      <c r="N124" s="41">
        <v>344.19</v>
      </c>
      <c r="O124" s="25">
        <v>342.53329999999994</v>
      </c>
      <c r="P124" s="41">
        <v>377.43240000000003</v>
      </c>
      <c r="Q124" s="41">
        <v>363.77510000000007</v>
      </c>
      <c r="R124" s="41">
        <v>393.9864</v>
      </c>
      <c r="S124" s="41">
        <v>406.745</v>
      </c>
      <c r="T124" s="41">
        <v>410.45230000000015</v>
      </c>
      <c r="U124" s="41">
        <v>426.4622</v>
      </c>
      <c r="V124" s="41">
        <v>400.67769999999996</v>
      </c>
      <c r="W124" s="41">
        <v>403.49770000000001</v>
      </c>
      <c r="X124" s="41">
        <v>410.47230999999999</v>
      </c>
      <c r="Y124" s="41">
        <v>371.77820000000008</v>
      </c>
      <c r="Z124" s="41">
        <v>353.70811000000003</v>
      </c>
      <c r="AA124" s="25">
        <v>367.58702</v>
      </c>
      <c r="AB124" s="41">
        <v>372.14202</v>
      </c>
    </row>
    <row r="125" spans="1:28">
      <c r="A125" s="41" t="s">
        <v>137</v>
      </c>
      <c r="I125" s="41">
        <v>239.3</v>
      </c>
      <c r="J125" s="41">
        <v>243.70659999999998</v>
      </c>
      <c r="K125" s="41">
        <v>249.07500000000002</v>
      </c>
      <c r="L125" s="41">
        <v>248.4</v>
      </c>
      <c r="M125" s="41">
        <v>271.99760000000003</v>
      </c>
      <c r="N125" s="41">
        <v>299.24760000000003</v>
      </c>
      <c r="O125" s="25">
        <v>334.69759999999997</v>
      </c>
      <c r="P125" s="41">
        <v>328.57259999999997</v>
      </c>
      <c r="Q125" s="41">
        <v>318</v>
      </c>
      <c r="R125" s="41">
        <v>317.13499999999999</v>
      </c>
      <c r="S125" s="41">
        <v>320.77499999999998</v>
      </c>
      <c r="T125" s="41">
        <v>325.98659999999995</v>
      </c>
      <c r="U125" s="41">
        <v>319.71500000000003</v>
      </c>
      <c r="V125" s="41">
        <v>338.09999999999997</v>
      </c>
      <c r="W125" s="41">
        <v>318.66759999999999</v>
      </c>
      <c r="X125" s="41">
        <v>329.48369999999994</v>
      </c>
      <c r="Y125" s="41">
        <v>297.5499999999999</v>
      </c>
      <c r="Z125" s="41">
        <v>285.70000000000005</v>
      </c>
      <c r="AA125" s="25">
        <v>280.0100000000001</v>
      </c>
      <c r="AB125" s="41">
        <v>268.55000000000007</v>
      </c>
    </row>
    <row r="126" spans="1:28">
      <c r="A126" s="41" t="s">
        <v>138</v>
      </c>
      <c r="I126" s="41">
        <v>62.25</v>
      </c>
      <c r="J126" s="41">
        <v>66.049999999999983</v>
      </c>
      <c r="K126" s="41">
        <v>57.779999999999987</v>
      </c>
      <c r="L126" s="41">
        <v>51.75</v>
      </c>
      <c r="M126" s="41">
        <v>61.2</v>
      </c>
      <c r="N126" s="41">
        <v>78.72</v>
      </c>
      <c r="O126" s="25">
        <v>78.449999999999989</v>
      </c>
      <c r="P126" s="41">
        <v>91.980000000000018</v>
      </c>
      <c r="Q126" s="41">
        <v>79.819999999999993</v>
      </c>
      <c r="R126" s="41">
        <v>70.660000000000011</v>
      </c>
      <c r="S126" s="41">
        <v>65.06</v>
      </c>
      <c r="T126" s="41">
        <v>65.550000000000011</v>
      </c>
      <c r="U126" s="41">
        <v>80.3</v>
      </c>
      <c r="V126" s="41">
        <v>81.299999999999983</v>
      </c>
      <c r="W126" s="41">
        <v>85.199999999999989</v>
      </c>
      <c r="X126" s="41">
        <v>96.799999999999983</v>
      </c>
      <c r="Y126" s="41">
        <v>106.62999999999997</v>
      </c>
      <c r="Z126" s="41">
        <v>100.95</v>
      </c>
      <c r="AA126" s="25">
        <v>119.42709999999997</v>
      </c>
      <c r="AB126" s="41">
        <v>144.09209999999996</v>
      </c>
    </row>
    <row r="127" spans="1:28">
      <c r="A127" s="41" t="s">
        <v>139</v>
      </c>
      <c r="I127" s="41">
        <v>73.05</v>
      </c>
      <c r="J127" s="41">
        <v>73.3</v>
      </c>
      <c r="K127" s="41">
        <v>84.68</v>
      </c>
      <c r="L127" s="41">
        <v>93.88</v>
      </c>
      <c r="M127" s="41">
        <v>111.63</v>
      </c>
      <c r="N127" s="41">
        <v>119.85</v>
      </c>
      <c r="O127" s="25">
        <v>117.14999999999999</v>
      </c>
      <c r="P127" s="41">
        <v>110.14999999999999</v>
      </c>
      <c r="Q127" s="41">
        <v>100.39999999999999</v>
      </c>
      <c r="R127" s="41">
        <v>97.300000000000011</v>
      </c>
      <c r="S127" s="41">
        <v>106.25999999999999</v>
      </c>
      <c r="T127" s="41">
        <v>123.57999999999998</v>
      </c>
      <c r="U127" s="41">
        <v>111.56399999999999</v>
      </c>
      <c r="V127" s="41">
        <v>117.06000000000002</v>
      </c>
      <c r="W127" s="41">
        <v>137.25300000000001</v>
      </c>
      <c r="X127" s="41">
        <v>152.928</v>
      </c>
      <c r="Y127" s="41">
        <v>155.26299999999998</v>
      </c>
      <c r="Z127" s="41">
        <v>143.63800000000001</v>
      </c>
      <c r="AA127" s="25">
        <v>143.73199999999997</v>
      </c>
      <c r="AB127" s="41">
        <v>140.001</v>
      </c>
    </row>
    <row r="128" spans="1:28">
      <c r="A128" s="41" t="s">
        <v>140</v>
      </c>
      <c r="I128" s="41">
        <v>314.22849999999994</v>
      </c>
      <c r="J128" s="41">
        <v>327.13779999999997</v>
      </c>
      <c r="K128" s="41">
        <v>334.64999999999992</v>
      </c>
      <c r="L128" s="41">
        <v>314.79739999999993</v>
      </c>
      <c r="M128" s="41">
        <v>315.84259999999995</v>
      </c>
      <c r="N128" s="41">
        <v>328.28599999999994</v>
      </c>
      <c r="O128" s="25">
        <v>336.37799999999993</v>
      </c>
      <c r="P128" s="41">
        <v>343.8728999999999</v>
      </c>
      <c r="Q128" s="41">
        <v>313.73399999999992</v>
      </c>
      <c r="R128" s="41">
        <v>333.51829999999995</v>
      </c>
      <c r="S128" s="41">
        <v>379.14989999999995</v>
      </c>
      <c r="T128" s="41">
        <v>390.64560000000006</v>
      </c>
      <c r="U128" s="41">
        <v>379.41959999999995</v>
      </c>
      <c r="V128" s="41">
        <v>377.3583000000001</v>
      </c>
      <c r="W128" s="41">
        <v>370.09810000000004</v>
      </c>
      <c r="X128" s="41">
        <v>379.62440000000004</v>
      </c>
      <c r="Y128" s="41">
        <v>354.65666000000016</v>
      </c>
      <c r="Z128" s="41">
        <v>347.24003000000005</v>
      </c>
      <c r="AA128" s="25">
        <v>419.16279999999995</v>
      </c>
      <c r="AB128" s="41">
        <v>461.55334000000005</v>
      </c>
    </row>
    <row r="129" spans="1:28">
      <c r="A129" s="41" t="s">
        <v>141</v>
      </c>
      <c r="I129" s="41">
        <v>284.29999999999995</v>
      </c>
      <c r="J129" s="41">
        <v>309.41999999999996</v>
      </c>
      <c r="K129" s="41">
        <v>299.66000000000003</v>
      </c>
      <c r="L129" s="41">
        <v>298.61869999999999</v>
      </c>
      <c r="M129" s="41">
        <v>329.14599999999996</v>
      </c>
      <c r="N129" s="41">
        <v>346.14099999999985</v>
      </c>
      <c r="O129" s="25">
        <v>380.32100000000003</v>
      </c>
      <c r="P129" s="41">
        <v>427.6310000000002</v>
      </c>
      <c r="Q129" s="41">
        <v>417.28000000000014</v>
      </c>
      <c r="R129" s="41">
        <v>406.03999999999991</v>
      </c>
      <c r="S129" s="41">
        <v>374.30499999999995</v>
      </c>
      <c r="T129" s="41">
        <v>337.93</v>
      </c>
      <c r="U129" s="41">
        <v>318.67999999999995</v>
      </c>
      <c r="V129" s="41">
        <v>308.48999999999995</v>
      </c>
      <c r="W129" s="41">
        <v>311.03999999999996</v>
      </c>
      <c r="X129" s="41">
        <v>298.22999999999996</v>
      </c>
      <c r="Y129" s="41">
        <v>303.92000000000024</v>
      </c>
      <c r="Z129" s="41">
        <v>292.09000000000003</v>
      </c>
      <c r="AA129" s="25">
        <v>304.52000000000021</v>
      </c>
      <c r="AB129" s="41">
        <v>315.52000000000027</v>
      </c>
    </row>
    <row r="130" spans="1:28">
      <c r="A130" s="41" t="s">
        <v>142</v>
      </c>
      <c r="I130" s="41">
        <v>293.98999999999995</v>
      </c>
      <c r="J130" s="41">
        <v>292.17869999999999</v>
      </c>
      <c r="K130" s="41">
        <v>297.95369999999997</v>
      </c>
      <c r="L130" s="41">
        <v>278.99090000000001</v>
      </c>
      <c r="M130" s="41">
        <v>272.0421</v>
      </c>
      <c r="N130" s="41">
        <v>293.59209999999996</v>
      </c>
      <c r="O130" s="25">
        <v>306.34209999999996</v>
      </c>
      <c r="P130" s="41">
        <v>378.24209999999994</v>
      </c>
      <c r="Q130" s="41">
        <v>386.54239999999993</v>
      </c>
      <c r="R130" s="41">
        <v>398.85779999999988</v>
      </c>
      <c r="S130" s="41">
        <v>365.9776</v>
      </c>
      <c r="T130" s="41">
        <v>314.11369999999999</v>
      </c>
      <c r="U130" s="41">
        <v>298.87</v>
      </c>
      <c r="V130" s="41">
        <v>284.72000000000003</v>
      </c>
      <c r="W130" s="41">
        <v>301.28999999999996</v>
      </c>
      <c r="X130" s="41">
        <v>354.54500000000002</v>
      </c>
      <c r="Y130" s="41">
        <v>374.93000000000029</v>
      </c>
      <c r="Z130" s="41">
        <v>386.85</v>
      </c>
      <c r="AA130" s="25">
        <v>357.0447000000002</v>
      </c>
      <c r="AB130" s="41">
        <v>372.67000000000013</v>
      </c>
    </row>
    <row r="131" spans="1:28">
      <c r="A131" s="41" t="s">
        <v>143</v>
      </c>
      <c r="I131" s="41">
        <v>66.849999999999994</v>
      </c>
      <c r="J131" s="41">
        <v>63.42</v>
      </c>
      <c r="K131" s="41">
        <v>70.362499999999997</v>
      </c>
      <c r="L131" s="41">
        <v>89.31</v>
      </c>
      <c r="M131" s="41">
        <v>95.835000000000008</v>
      </c>
      <c r="N131" s="41">
        <v>102.1</v>
      </c>
      <c r="O131" s="25">
        <v>86.269999999999982</v>
      </c>
      <c r="P131" s="41">
        <v>88.140000000000015</v>
      </c>
      <c r="Q131" s="41">
        <v>80.400000000000006</v>
      </c>
      <c r="R131" s="41">
        <v>78.600000000000009</v>
      </c>
      <c r="S131" s="41">
        <v>73.900000000000006</v>
      </c>
      <c r="T131" s="41">
        <v>88.350000000000009</v>
      </c>
      <c r="U131" s="41">
        <v>97.91</v>
      </c>
      <c r="V131" s="41">
        <v>92.85</v>
      </c>
      <c r="W131" s="41">
        <v>98.403000000000006</v>
      </c>
      <c r="X131" s="41">
        <v>102.41</v>
      </c>
      <c r="Y131" s="41">
        <v>88.859999999999985</v>
      </c>
      <c r="Z131" s="41">
        <v>88.275000000000006</v>
      </c>
      <c r="AA131" s="25">
        <v>118.03499999999997</v>
      </c>
      <c r="AB131" s="41">
        <v>133.40499999999997</v>
      </c>
    </row>
    <row r="132" spans="1:28">
      <c r="A132" s="41" t="s">
        <v>144</v>
      </c>
      <c r="I132" s="41">
        <v>430.93610000000001</v>
      </c>
      <c r="J132" s="41">
        <v>487.7158</v>
      </c>
      <c r="K132" s="41">
        <v>516.36549999999988</v>
      </c>
      <c r="L132" s="41">
        <v>519.13049999999998</v>
      </c>
      <c r="M132" s="41">
        <v>548.78049999999985</v>
      </c>
      <c r="N132" s="41">
        <v>514.23050000000001</v>
      </c>
      <c r="O132" s="25">
        <v>470.08049999999992</v>
      </c>
      <c r="P132" s="41">
        <v>441.12</v>
      </c>
      <c r="Q132" s="41">
        <v>501.39</v>
      </c>
      <c r="R132" s="41">
        <v>560.29000000000008</v>
      </c>
      <c r="S132" s="41">
        <v>545.75</v>
      </c>
      <c r="T132" s="41">
        <v>615.45000000000005</v>
      </c>
      <c r="U132" s="41">
        <v>671.56</v>
      </c>
      <c r="V132" s="41">
        <v>705.07999999999993</v>
      </c>
      <c r="W132" s="41">
        <v>735.95000000000016</v>
      </c>
      <c r="X132" s="41">
        <v>759.56736842105283</v>
      </c>
      <c r="Y132" s="41">
        <v>719.33999999999958</v>
      </c>
      <c r="Z132" s="41">
        <v>718.44999999999993</v>
      </c>
      <c r="AA132" s="25">
        <v>748.14999999999975</v>
      </c>
      <c r="AB132" s="41">
        <v>818.46999999999946</v>
      </c>
    </row>
    <row r="133" spans="1:28">
      <c r="A133" s="41" t="s">
        <v>145</v>
      </c>
      <c r="I133" s="41">
        <v>185.89999999999998</v>
      </c>
      <c r="J133" s="41">
        <v>185.8</v>
      </c>
      <c r="K133" s="41">
        <v>212.10000000000002</v>
      </c>
      <c r="L133" s="41">
        <v>246.60000000000002</v>
      </c>
      <c r="M133" s="41">
        <v>243.8</v>
      </c>
      <c r="N133" s="41">
        <v>266.37200000000001</v>
      </c>
      <c r="O133" s="25">
        <v>240.50000000000003</v>
      </c>
      <c r="P133" s="41">
        <v>220.7166</v>
      </c>
      <c r="Q133" s="41">
        <v>199.49</v>
      </c>
      <c r="R133" s="41">
        <v>221.11999999999998</v>
      </c>
      <c r="S133" s="41">
        <v>216.64000000000004</v>
      </c>
      <c r="T133" s="41">
        <v>216.76999999999998</v>
      </c>
      <c r="U133" s="41">
        <v>236.05</v>
      </c>
      <c r="V133" s="41">
        <v>238.69199999999998</v>
      </c>
      <c r="W133" s="41">
        <v>292.04200000000003</v>
      </c>
      <c r="X133" s="41">
        <v>333.09199999999998</v>
      </c>
      <c r="Y133" s="41">
        <v>310.13100000000009</v>
      </c>
      <c r="Z133" s="41">
        <v>291.07100000000008</v>
      </c>
      <c r="AA133" s="25">
        <v>362.39400000000001</v>
      </c>
      <c r="AB133" s="41">
        <v>373.19800000000009</v>
      </c>
    </row>
    <row r="134" spans="1:28">
      <c r="A134" s="41" t="s">
        <v>146</v>
      </c>
      <c r="I134" s="41">
        <v>254.34189999999995</v>
      </c>
      <c r="J134" s="41">
        <v>236.36810000000003</v>
      </c>
      <c r="K134" s="41">
        <v>263.73680000000002</v>
      </c>
      <c r="L134" s="41">
        <v>268.44719999999995</v>
      </c>
      <c r="M134" s="41">
        <v>301.69</v>
      </c>
      <c r="N134" s="41">
        <v>285.08000000000004</v>
      </c>
      <c r="O134" s="25">
        <v>276.62</v>
      </c>
      <c r="P134" s="41">
        <v>288.92000000000007</v>
      </c>
      <c r="Q134" s="41">
        <v>258.75000000000006</v>
      </c>
      <c r="R134" s="41">
        <v>260.87</v>
      </c>
      <c r="S134" s="41">
        <v>274.74000000000007</v>
      </c>
      <c r="T134" s="41">
        <v>259.68000000000006</v>
      </c>
      <c r="U134" s="41">
        <v>260.12000000000006</v>
      </c>
      <c r="V134" s="41">
        <v>284.15000000000009</v>
      </c>
      <c r="W134" s="41">
        <v>313.42000000000007</v>
      </c>
      <c r="X134" s="41">
        <v>346.72</v>
      </c>
      <c r="Y134" s="41">
        <v>341.29400000000021</v>
      </c>
      <c r="Z134" s="41">
        <v>324.71800000000007</v>
      </c>
      <c r="AA134" s="25">
        <v>333.99400000000026</v>
      </c>
      <c r="AB134" s="41">
        <v>324.91900000000021</v>
      </c>
    </row>
    <row r="135" spans="1:28">
      <c r="A135" s="41" t="s">
        <v>147</v>
      </c>
      <c r="I135" s="41">
        <v>200.80669999999992</v>
      </c>
      <c r="J135" s="41">
        <v>210.47539999999998</v>
      </c>
      <c r="K135" s="41">
        <v>229.07259999999997</v>
      </c>
      <c r="L135" s="41">
        <v>240.54139999999995</v>
      </c>
      <c r="M135" s="41">
        <v>265.05099999999993</v>
      </c>
      <c r="N135" s="41">
        <v>262.41259999999994</v>
      </c>
      <c r="O135" s="25">
        <v>276.6121</v>
      </c>
      <c r="P135" s="41">
        <v>289.077</v>
      </c>
      <c r="Q135" s="41">
        <v>292.298</v>
      </c>
      <c r="R135" s="41">
        <v>282.26940000000002</v>
      </c>
      <c r="S135" s="41">
        <v>299.95960000000002</v>
      </c>
      <c r="T135" s="41">
        <v>283.58960000000002</v>
      </c>
      <c r="U135" s="41">
        <v>298.81790000000001</v>
      </c>
      <c r="V135" s="41">
        <v>302.66550000000007</v>
      </c>
      <c r="W135" s="41">
        <v>365.58400000000006</v>
      </c>
      <c r="X135" s="41">
        <v>391.78690000000017</v>
      </c>
      <c r="Y135" s="41">
        <v>410.17450000000036</v>
      </c>
      <c r="Z135" s="41">
        <v>439.49320000000034</v>
      </c>
      <c r="AA135" s="25">
        <v>465.34749999999991</v>
      </c>
      <c r="AB135" s="41">
        <v>478.31500000000011</v>
      </c>
    </row>
    <row r="136" spans="1:28">
      <c r="A136" s="41" t="s">
        <v>148</v>
      </c>
      <c r="I136" s="41">
        <v>4.8</v>
      </c>
      <c r="J136" s="41">
        <v>3.8</v>
      </c>
      <c r="K136" s="41">
        <v>2.8</v>
      </c>
      <c r="L136" s="41">
        <v>9.6999999999999993</v>
      </c>
      <c r="M136" s="41">
        <v>10.9</v>
      </c>
      <c r="N136" s="41">
        <v>10.8</v>
      </c>
      <c r="O136" s="25">
        <v>11</v>
      </c>
      <c r="P136" s="41">
        <v>10.934200000000001</v>
      </c>
      <c r="Q136" s="41">
        <v>6.9342000000000006</v>
      </c>
      <c r="R136" s="41">
        <v>4.9342000000000006</v>
      </c>
      <c r="S136" s="41">
        <v>6.7341999999999995</v>
      </c>
      <c r="T136" s="41">
        <v>7.4341999999999997</v>
      </c>
      <c r="U136" s="41">
        <v>14.8842</v>
      </c>
      <c r="V136" s="41">
        <v>19.034200000000002</v>
      </c>
      <c r="W136" s="41">
        <v>17.084199999999999</v>
      </c>
      <c r="X136" s="41">
        <v>12.684200000000001</v>
      </c>
      <c r="Y136" s="41">
        <v>7.4842000000000004</v>
      </c>
      <c r="Z136" s="41">
        <v>10.334199999999999</v>
      </c>
      <c r="AA136" s="25">
        <v>14.4527</v>
      </c>
      <c r="AB136" s="41">
        <v>21.034300000000002</v>
      </c>
    </row>
    <row r="137" spans="1:28" s="45" customFormat="1">
      <c r="A137" s="71" t="s">
        <v>160</v>
      </c>
      <c r="B137" s="71">
        <f t="shared" ref="B137:V137" si="34">SUM(B123:B136)</f>
        <v>0</v>
      </c>
      <c r="C137" s="71">
        <f t="shared" si="34"/>
        <v>0</v>
      </c>
      <c r="D137" s="71">
        <f t="shared" si="34"/>
        <v>0</v>
      </c>
      <c r="E137" s="71">
        <f t="shared" si="34"/>
        <v>0</v>
      </c>
      <c r="F137" s="71">
        <f t="shared" si="34"/>
        <v>0</v>
      </c>
      <c r="G137" s="71">
        <f t="shared" si="34"/>
        <v>0</v>
      </c>
      <c r="H137" s="71">
        <f t="shared" si="34"/>
        <v>0</v>
      </c>
      <c r="I137" s="71">
        <f t="shared" si="34"/>
        <v>2771.4000999999998</v>
      </c>
      <c r="J137" s="71">
        <f t="shared" si="34"/>
        <v>2961.9178000000002</v>
      </c>
      <c r="K137" s="71">
        <f t="shared" si="34"/>
        <v>3139.7332999999999</v>
      </c>
      <c r="L137" s="71">
        <f t="shared" si="34"/>
        <v>3229.8635999999997</v>
      </c>
      <c r="M137" s="71">
        <f t="shared" si="34"/>
        <v>3489.2712000000001</v>
      </c>
      <c r="N137" s="71">
        <f t="shared" si="34"/>
        <v>3558.3586999999998</v>
      </c>
      <c r="O137" s="71">
        <f t="shared" si="34"/>
        <v>3541.2086999999997</v>
      </c>
      <c r="P137" s="71">
        <f t="shared" si="34"/>
        <v>3679.4756000000002</v>
      </c>
      <c r="Q137" s="71">
        <f t="shared" si="34"/>
        <v>3614.2086000000004</v>
      </c>
      <c r="R137" s="71">
        <f t="shared" si="34"/>
        <v>3747.1206999999999</v>
      </c>
      <c r="S137" s="71">
        <f t="shared" si="34"/>
        <v>3755.3886000000002</v>
      </c>
      <c r="T137" s="71">
        <f t="shared" si="34"/>
        <v>3792.6622000000002</v>
      </c>
      <c r="U137" s="75">
        <f t="shared" si="34"/>
        <v>3870.0364</v>
      </c>
      <c r="V137" s="75">
        <f t="shared" si="34"/>
        <v>3893.5694000000003</v>
      </c>
      <c r="W137" s="75">
        <f t="shared" ref="W137:AB137" si="35">SUM(W123:W136)</f>
        <v>4111.1909000000005</v>
      </c>
      <c r="X137" s="75">
        <f t="shared" si="35"/>
        <v>4346.1877784210528</v>
      </c>
      <c r="Y137" s="75">
        <f t="shared" si="35"/>
        <v>4220.3261600000014</v>
      </c>
      <c r="Z137" s="75">
        <f t="shared" si="35"/>
        <v>4144.4010400000016</v>
      </c>
      <c r="AA137" s="75">
        <f t="shared" si="35"/>
        <v>4426.0976200000005</v>
      </c>
      <c r="AB137" s="75">
        <f t="shared" si="35"/>
        <v>4642.864160000001</v>
      </c>
    </row>
    <row r="138" spans="1:28" s="45" customFormat="1"/>
    <row r="139" spans="1:28" s="45" customFormat="1">
      <c r="A139" s="75" t="s">
        <v>162</v>
      </c>
      <c r="B139" s="77">
        <v>1998</v>
      </c>
      <c r="C139" s="77">
        <v>1999</v>
      </c>
      <c r="D139" s="77">
        <v>2000</v>
      </c>
      <c r="E139" s="77">
        <v>2001</v>
      </c>
      <c r="F139" s="77">
        <v>2002</v>
      </c>
      <c r="G139" s="77">
        <v>2003</v>
      </c>
      <c r="H139" s="77">
        <v>2004</v>
      </c>
      <c r="I139" s="77">
        <v>2005</v>
      </c>
      <c r="J139" s="77">
        <v>2006</v>
      </c>
      <c r="K139" s="77">
        <v>2007</v>
      </c>
      <c r="L139" s="77">
        <v>2008</v>
      </c>
      <c r="M139" s="77">
        <v>2009</v>
      </c>
      <c r="N139" s="77">
        <v>2010</v>
      </c>
      <c r="O139" s="77">
        <v>2011</v>
      </c>
      <c r="P139" s="77">
        <v>2012</v>
      </c>
      <c r="Q139" s="77">
        <v>2013</v>
      </c>
      <c r="R139" s="77">
        <v>2014</v>
      </c>
      <c r="S139" s="75">
        <v>2015</v>
      </c>
      <c r="T139" s="71">
        <v>2016</v>
      </c>
      <c r="U139" s="71">
        <v>2017</v>
      </c>
      <c r="V139" s="76">
        <v>2018</v>
      </c>
      <c r="W139" s="75">
        <v>2019</v>
      </c>
      <c r="X139" s="75">
        <v>2020</v>
      </c>
      <c r="Y139" s="75">
        <v>2021</v>
      </c>
      <c r="Z139" s="75">
        <v>2022</v>
      </c>
      <c r="AA139" s="75">
        <v>2023</v>
      </c>
      <c r="AB139" s="70">
        <v>2024</v>
      </c>
    </row>
    <row r="140" spans="1:28">
      <c r="A140" s="41" t="s">
        <v>135</v>
      </c>
      <c r="I140" s="41">
        <v>8.5262999999999991</v>
      </c>
      <c r="J140" s="41">
        <v>7.6841999999999988</v>
      </c>
      <c r="K140" s="41">
        <v>5.1974</v>
      </c>
      <c r="L140" s="41">
        <v>4</v>
      </c>
      <c r="M140" s="41">
        <v>3.6</v>
      </c>
      <c r="N140" s="41">
        <v>2.2315999999999998</v>
      </c>
      <c r="O140" s="41">
        <v>1.8420999999999998</v>
      </c>
      <c r="P140" s="41">
        <v>1.8420999999999998</v>
      </c>
      <c r="Q140" s="72">
        <v>1.8420999999999998</v>
      </c>
      <c r="R140" s="72">
        <v>1.8420999999999998</v>
      </c>
      <c r="S140" s="72">
        <v>2.5789999999999997</v>
      </c>
      <c r="T140" s="41">
        <v>1.8420999999999998</v>
      </c>
      <c r="U140" s="41">
        <v>3.7473999999999998</v>
      </c>
      <c r="V140" s="41">
        <v>2.8</v>
      </c>
      <c r="W140" s="41">
        <v>2.8</v>
      </c>
      <c r="X140" s="41">
        <v>2.8</v>
      </c>
      <c r="Y140" s="41">
        <v>1.8</v>
      </c>
      <c r="Z140" s="41">
        <v>2.2000000000000002</v>
      </c>
      <c r="AA140" s="25">
        <v>4.1999999999999993</v>
      </c>
      <c r="AB140" s="41">
        <v>4.8</v>
      </c>
    </row>
    <row r="141" spans="1:28">
      <c r="A141" s="41" t="s">
        <v>136</v>
      </c>
      <c r="I141" s="41">
        <v>48.73</v>
      </c>
      <c r="J141" s="41">
        <v>48.43</v>
      </c>
      <c r="K141" s="41">
        <v>42.830000000000005</v>
      </c>
      <c r="L141" s="41">
        <v>42.43</v>
      </c>
      <c r="M141" s="41">
        <v>48.699999999999996</v>
      </c>
      <c r="N141" s="41">
        <v>98.144799999999989</v>
      </c>
      <c r="O141" s="41">
        <v>4.8</v>
      </c>
      <c r="P141" s="41">
        <v>6.6</v>
      </c>
      <c r="Q141" s="41">
        <v>8.5</v>
      </c>
      <c r="R141" s="41">
        <v>8.5</v>
      </c>
      <c r="S141" s="41">
        <v>13.400000000000002</v>
      </c>
      <c r="T141" s="41">
        <v>5.05</v>
      </c>
      <c r="U141" s="41">
        <v>12.25</v>
      </c>
      <c r="V141" s="41">
        <v>13.95</v>
      </c>
      <c r="W141" s="41">
        <v>14.45</v>
      </c>
      <c r="X141" s="41">
        <v>10.9</v>
      </c>
      <c r="Y141" s="41">
        <v>10.9</v>
      </c>
      <c r="Z141" s="41">
        <v>10.9</v>
      </c>
      <c r="AA141" s="25">
        <v>10</v>
      </c>
      <c r="AB141" s="41">
        <v>9</v>
      </c>
    </row>
    <row r="142" spans="1:28">
      <c r="A142" s="41" t="s">
        <v>137</v>
      </c>
      <c r="I142" s="41">
        <v>44</v>
      </c>
      <c r="J142" s="41">
        <v>32.9</v>
      </c>
      <c r="K142" s="41">
        <v>15.1</v>
      </c>
      <c r="L142" s="41">
        <v>12</v>
      </c>
      <c r="M142" s="41">
        <v>10</v>
      </c>
      <c r="N142" s="41">
        <v>7</v>
      </c>
      <c r="P142" s="41">
        <v>6</v>
      </c>
      <c r="R142" s="41">
        <v>3</v>
      </c>
      <c r="U142" s="41"/>
      <c r="W142" s="41">
        <v>4.8999999999999995</v>
      </c>
      <c r="X142" s="41">
        <v>6.8</v>
      </c>
      <c r="Y142" s="41">
        <v>6.7</v>
      </c>
      <c r="Z142" s="41">
        <v>7.7</v>
      </c>
      <c r="AA142" s="25">
        <v>6.5</v>
      </c>
      <c r="AB142" s="41">
        <v>9.3000000000000007</v>
      </c>
    </row>
    <row r="143" spans="1:28">
      <c r="A143" s="41" t="s">
        <v>138</v>
      </c>
      <c r="I143" s="41">
        <v>4.4000000000000004</v>
      </c>
      <c r="J143" s="41">
        <v>4.3</v>
      </c>
      <c r="K143" s="41">
        <v>4.7</v>
      </c>
      <c r="L143" s="41">
        <v>6.1</v>
      </c>
      <c r="M143" s="41">
        <v>5.5</v>
      </c>
      <c r="N143" s="41">
        <v>4</v>
      </c>
      <c r="O143" s="41">
        <v>4.1999999999999993</v>
      </c>
      <c r="P143" s="41">
        <v>4.1999999999999993</v>
      </c>
      <c r="Q143" s="41">
        <v>4.1999999999999993</v>
      </c>
      <c r="R143" s="41">
        <v>4.4000000000000004</v>
      </c>
      <c r="S143" s="41">
        <v>4.4000000000000004</v>
      </c>
      <c r="T143" s="41">
        <v>4.4000000000000004</v>
      </c>
      <c r="U143" s="41">
        <v>3.4</v>
      </c>
      <c r="V143" s="41">
        <v>2.9</v>
      </c>
      <c r="W143" s="41">
        <v>4.2</v>
      </c>
      <c r="X143" s="41">
        <v>4.5999999999999996</v>
      </c>
      <c r="Y143" s="41">
        <v>4.8</v>
      </c>
      <c r="Z143" s="41">
        <v>5.3</v>
      </c>
      <c r="AA143" s="25">
        <v>4.3</v>
      </c>
      <c r="AB143" s="41">
        <v>5.3</v>
      </c>
    </row>
    <row r="144" spans="1:28">
      <c r="A144" s="41" t="s">
        <v>139</v>
      </c>
      <c r="I144" s="41">
        <v>13.2</v>
      </c>
      <c r="J144" s="41">
        <v>0.95</v>
      </c>
      <c r="N144" s="41">
        <v>0.1</v>
      </c>
      <c r="O144" s="41">
        <v>1.6</v>
      </c>
      <c r="P144" s="41">
        <v>2.5</v>
      </c>
      <c r="Q144" s="41">
        <v>1.5</v>
      </c>
      <c r="R144" s="41">
        <v>0.2</v>
      </c>
      <c r="S144" s="41">
        <v>0.2</v>
      </c>
      <c r="U144" s="41"/>
      <c r="V144" s="41">
        <v>1.1000000000000001</v>
      </c>
      <c r="W144" s="41">
        <v>0.7</v>
      </c>
      <c r="AA144" s="25"/>
      <c r="AB144" s="41">
        <v>1</v>
      </c>
    </row>
    <row r="145" spans="1:28">
      <c r="A145" s="41" t="s">
        <v>140</v>
      </c>
      <c r="I145" s="41">
        <v>17.757899999999999</v>
      </c>
      <c r="J145" s="41">
        <v>19.073699999999999</v>
      </c>
      <c r="K145" s="41">
        <v>37.99</v>
      </c>
      <c r="L145" s="41">
        <v>19.0474</v>
      </c>
      <c r="M145" s="41">
        <v>16.415800000000001</v>
      </c>
      <c r="N145" s="41">
        <v>15.415799999999999</v>
      </c>
      <c r="O145" s="41">
        <v>14.342099999999999</v>
      </c>
      <c r="P145" s="41">
        <v>11.420999999999999</v>
      </c>
      <c r="Q145" s="41">
        <v>11.6105</v>
      </c>
      <c r="R145" s="41">
        <v>12.010499999999999</v>
      </c>
      <c r="S145" s="41">
        <v>11.510499999999999</v>
      </c>
      <c r="T145" s="41">
        <v>40</v>
      </c>
      <c r="U145" s="41">
        <v>49.842100000000002</v>
      </c>
      <c r="V145" s="41">
        <v>43.6</v>
      </c>
      <c r="W145" s="41">
        <v>25.718399999999999</v>
      </c>
      <c r="X145" s="41">
        <v>10.620999999999999</v>
      </c>
      <c r="Y145" s="41">
        <v>7.2105199999999998</v>
      </c>
      <c r="Z145" s="41">
        <v>5.0105199999999996</v>
      </c>
      <c r="AA145" s="25">
        <v>5</v>
      </c>
      <c r="AB145" s="41">
        <v>3.9</v>
      </c>
    </row>
    <row r="146" spans="1:28">
      <c r="A146" s="41" t="s">
        <v>141</v>
      </c>
      <c r="I146" s="41">
        <v>6.7</v>
      </c>
      <c r="J146" s="41">
        <v>5.7</v>
      </c>
      <c r="K146" s="41">
        <v>18.2</v>
      </c>
      <c r="L146" s="41">
        <v>7.1</v>
      </c>
      <c r="M146" s="41">
        <v>7.3</v>
      </c>
      <c r="N146" s="41">
        <v>7</v>
      </c>
      <c r="O146" s="41">
        <v>6.05</v>
      </c>
      <c r="P146" s="41">
        <v>5.25</v>
      </c>
      <c r="Q146" s="41">
        <v>3.8</v>
      </c>
      <c r="R146" s="41">
        <v>4.8</v>
      </c>
      <c r="S146" s="41">
        <v>5</v>
      </c>
      <c r="T146" s="41">
        <v>5</v>
      </c>
      <c r="U146" s="41">
        <v>4.8</v>
      </c>
      <c r="V146" s="41">
        <v>4.8</v>
      </c>
      <c r="W146" s="41">
        <v>3</v>
      </c>
      <c r="X146" s="41">
        <v>9.6</v>
      </c>
      <c r="Y146" s="41">
        <v>9</v>
      </c>
      <c r="Z146" s="41">
        <v>8.8000000000000007</v>
      </c>
      <c r="AA146" s="25">
        <v>9.1</v>
      </c>
      <c r="AB146" s="41">
        <v>8.3000000000000007</v>
      </c>
    </row>
    <row r="147" spans="1:28">
      <c r="A147" s="41" t="s">
        <v>142</v>
      </c>
      <c r="I147" s="41">
        <v>4.5999999999999996</v>
      </c>
      <c r="J147" s="41">
        <v>4.5999999999999996</v>
      </c>
      <c r="K147" s="41">
        <v>8.5</v>
      </c>
      <c r="L147" s="41">
        <v>9.4</v>
      </c>
      <c r="M147" s="41">
        <v>1.6</v>
      </c>
      <c r="N147" s="41">
        <v>1.6</v>
      </c>
      <c r="O147" s="41">
        <v>0.6</v>
      </c>
      <c r="P147" s="41">
        <v>1.1000000000000001</v>
      </c>
      <c r="Q147" s="41">
        <v>0.6</v>
      </c>
      <c r="R147" s="41">
        <v>1.6</v>
      </c>
      <c r="S147" s="41">
        <v>1.2</v>
      </c>
      <c r="T147" s="41">
        <v>1</v>
      </c>
      <c r="U147" s="41">
        <v>1</v>
      </c>
      <c r="V147" s="41">
        <v>1</v>
      </c>
      <c r="W147" s="41">
        <v>2.2000000000000002</v>
      </c>
      <c r="X147" s="41">
        <v>2.2000000000000002</v>
      </c>
      <c r="Y147" s="41">
        <v>3.2</v>
      </c>
      <c r="Z147" s="41">
        <v>2.2000000000000002</v>
      </c>
      <c r="AA147" s="25">
        <v>3</v>
      </c>
      <c r="AB147" s="41">
        <v>2</v>
      </c>
    </row>
    <row r="148" spans="1:28">
      <c r="A148" s="41" t="s">
        <v>143</v>
      </c>
      <c r="I148" s="41">
        <v>7.4290000000000003</v>
      </c>
      <c r="J148" s="41">
        <v>35.286299999999997</v>
      </c>
      <c r="K148" s="41">
        <v>21.785</v>
      </c>
      <c r="L148" s="41">
        <v>7.3001000000000005</v>
      </c>
      <c r="M148" s="41">
        <v>4.8</v>
      </c>
      <c r="N148" s="41">
        <v>3.9000000000000004</v>
      </c>
      <c r="O148" s="41">
        <v>4.9000000000000004</v>
      </c>
      <c r="P148" s="41">
        <v>4</v>
      </c>
      <c r="Q148" s="41">
        <v>1.9</v>
      </c>
      <c r="R148" s="41">
        <v>1.8</v>
      </c>
      <c r="T148" s="41">
        <v>6.5</v>
      </c>
      <c r="U148" s="41">
        <v>5.0999999999999996</v>
      </c>
      <c r="V148" s="41">
        <v>5.7</v>
      </c>
      <c r="W148" s="41">
        <v>5.5</v>
      </c>
      <c r="X148" s="41">
        <v>3.75</v>
      </c>
      <c r="Y148" s="41">
        <v>4.5</v>
      </c>
      <c r="Z148" s="41">
        <v>0.8</v>
      </c>
      <c r="AA148" s="25">
        <v>0.75</v>
      </c>
      <c r="AB148" s="41">
        <v>1.05</v>
      </c>
    </row>
    <row r="149" spans="1:28">
      <c r="A149" s="41" t="s">
        <v>144</v>
      </c>
      <c r="I149" s="41">
        <v>105.34819999999999</v>
      </c>
      <c r="J149" s="41">
        <v>82.229799999999983</v>
      </c>
      <c r="K149" s="41">
        <v>64.642099999999999</v>
      </c>
      <c r="L149" s="41">
        <v>62.642099999999999</v>
      </c>
      <c r="M149" s="41">
        <v>66.099999999999994</v>
      </c>
      <c r="N149" s="41">
        <v>64.8</v>
      </c>
      <c r="O149" s="41">
        <v>48.599999999999994</v>
      </c>
      <c r="P149" s="41">
        <v>53.6</v>
      </c>
      <c r="Q149" s="41">
        <v>58.400000000000006</v>
      </c>
      <c r="R149" s="41">
        <v>59.7</v>
      </c>
      <c r="S149" s="41">
        <v>59.5</v>
      </c>
      <c r="T149" s="41">
        <v>57</v>
      </c>
      <c r="U149" s="41">
        <v>57.9</v>
      </c>
      <c r="V149" s="41">
        <v>57.9</v>
      </c>
      <c r="W149" s="41">
        <v>61.699999999999996</v>
      </c>
      <c r="X149" s="41">
        <v>61.899999999999991</v>
      </c>
      <c r="Y149" s="41">
        <v>56.9</v>
      </c>
      <c r="Z149" s="41">
        <v>46.05</v>
      </c>
      <c r="AA149" s="25">
        <v>43.1</v>
      </c>
      <c r="AB149" s="41">
        <v>42.9</v>
      </c>
    </row>
    <row r="150" spans="1:28">
      <c r="A150" s="41" t="s">
        <v>145</v>
      </c>
      <c r="I150" s="41">
        <v>232.2</v>
      </c>
      <c r="J150" s="41">
        <v>201.85999999999996</v>
      </c>
      <c r="K150" s="41">
        <v>198.40999999999997</v>
      </c>
      <c r="L150" s="41">
        <v>177.76999999999998</v>
      </c>
      <c r="M150" s="41">
        <v>181.57</v>
      </c>
      <c r="N150" s="41">
        <v>193.70000000000002</v>
      </c>
      <c r="O150" s="41">
        <v>197.90000000000003</v>
      </c>
      <c r="P150" s="41">
        <v>213.92000000000002</v>
      </c>
      <c r="Q150" s="41">
        <v>244.07000000000002</v>
      </c>
      <c r="R150" s="41">
        <v>256.75</v>
      </c>
      <c r="S150" s="41">
        <v>232.90000000000003</v>
      </c>
      <c r="T150" s="41">
        <v>231.39000000000004</v>
      </c>
      <c r="U150" s="41">
        <v>232.25</v>
      </c>
      <c r="V150" s="41">
        <v>198.91000000000003</v>
      </c>
      <c r="W150" s="41">
        <v>189.89999999999998</v>
      </c>
      <c r="X150" s="41">
        <v>189.44</v>
      </c>
      <c r="Y150" s="41">
        <v>195.04</v>
      </c>
      <c r="Z150" s="41">
        <v>184.238</v>
      </c>
      <c r="AA150" s="25">
        <v>188.93799999999999</v>
      </c>
      <c r="AB150" s="41">
        <v>185.8</v>
      </c>
    </row>
    <row r="151" spans="1:28">
      <c r="A151" s="41" t="s">
        <v>146</v>
      </c>
      <c r="I151" s="41">
        <v>29.263100000000001</v>
      </c>
      <c r="J151" s="41">
        <v>16</v>
      </c>
      <c r="K151" s="41">
        <v>11.8947</v>
      </c>
      <c r="L151" s="41">
        <v>10.4474</v>
      </c>
      <c r="M151" s="41">
        <v>12.77</v>
      </c>
      <c r="N151" s="41">
        <v>14.19</v>
      </c>
      <c r="O151" s="41">
        <v>15.439999999999998</v>
      </c>
      <c r="P151" s="41">
        <v>13.129999999999999</v>
      </c>
      <c r="Q151" s="41">
        <v>22.49</v>
      </c>
      <c r="R151" s="41">
        <v>31.77</v>
      </c>
      <c r="S151" s="41">
        <v>36.53</v>
      </c>
      <c r="T151" s="41">
        <v>51.83</v>
      </c>
      <c r="U151" s="41">
        <v>49.43</v>
      </c>
      <c r="V151" s="41">
        <v>47.69</v>
      </c>
      <c r="W151" s="41">
        <v>50.269999999999996</v>
      </c>
      <c r="X151" s="41">
        <v>44.15</v>
      </c>
      <c r="Y151" s="41">
        <v>49.594000000000001</v>
      </c>
      <c r="Z151" s="41">
        <v>52.605000000000004</v>
      </c>
      <c r="AA151" s="25">
        <v>35.558</v>
      </c>
      <c r="AB151" s="41">
        <v>43.085000000000001</v>
      </c>
    </row>
    <row r="152" spans="1:28">
      <c r="A152" s="41" t="s">
        <v>147</v>
      </c>
      <c r="U152" s="41"/>
      <c r="W152" s="41"/>
      <c r="Z152" s="41">
        <v>2</v>
      </c>
      <c r="AA152" s="25">
        <v>7.6</v>
      </c>
      <c r="AB152" s="41">
        <v>8.6</v>
      </c>
    </row>
    <row r="153" spans="1:28">
      <c r="A153" s="41" t="s">
        <v>148</v>
      </c>
      <c r="I153" s="41">
        <v>9.5500000000000007</v>
      </c>
      <c r="J153" s="41">
        <v>1.35</v>
      </c>
      <c r="K153" s="41">
        <v>1.35</v>
      </c>
      <c r="L153" s="41">
        <v>1.35</v>
      </c>
      <c r="M153" s="41">
        <v>1.35</v>
      </c>
      <c r="N153" s="41">
        <v>1.35</v>
      </c>
      <c r="O153" s="41">
        <v>1.35</v>
      </c>
      <c r="P153" s="41">
        <v>1.35</v>
      </c>
      <c r="Q153" s="41">
        <v>0.9</v>
      </c>
      <c r="R153" s="41">
        <v>0.9</v>
      </c>
      <c r="S153" s="41">
        <v>0.9</v>
      </c>
      <c r="T153" s="41">
        <v>0.9</v>
      </c>
      <c r="U153" s="41">
        <v>0.9</v>
      </c>
      <c r="V153" s="41">
        <v>1.8</v>
      </c>
      <c r="W153" s="41">
        <v>0.8</v>
      </c>
      <c r="AA153" s="25"/>
    </row>
    <row r="154" spans="1:28" s="45" customFormat="1">
      <c r="A154" s="71" t="s">
        <v>160</v>
      </c>
      <c r="B154" s="71">
        <f t="shared" ref="B154:V154" si="36">SUM(B140:B153)</f>
        <v>0</v>
      </c>
      <c r="C154" s="71">
        <f t="shared" si="36"/>
        <v>0</v>
      </c>
      <c r="D154" s="71">
        <f t="shared" si="36"/>
        <v>0</v>
      </c>
      <c r="E154" s="71">
        <f t="shared" si="36"/>
        <v>0</v>
      </c>
      <c r="F154" s="71">
        <f t="shared" si="36"/>
        <v>0</v>
      </c>
      <c r="G154" s="71">
        <f t="shared" si="36"/>
        <v>0</v>
      </c>
      <c r="H154" s="71">
        <f t="shared" si="36"/>
        <v>0</v>
      </c>
      <c r="I154" s="71">
        <f t="shared" si="36"/>
        <v>531.70449999999994</v>
      </c>
      <c r="J154" s="71">
        <f t="shared" si="36"/>
        <v>460.36399999999992</v>
      </c>
      <c r="K154" s="71">
        <f t="shared" si="36"/>
        <v>430.5992</v>
      </c>
      <c r="L154" s="71">
        <f t="shared" si="36"/>
        <v>359.58699999999999</v>
      </c>
      <c r="M154" s="71">
        <f t="shared" si="36"/>
        <v>359.70579999999995</v>
      </c>
      <c r="N154" s="71">
        <f t="shared" si="36"/>
        <v>413.43220000000002</v>
      </c>
      <c r="O154" s="71">
        <f t="shared" si="36"/>
        <v>301.62420000000003</v>
      </c>
      <c r="P154" s="71">
        <f t="shared" si="36"/>
        <v>324.91310000000004</v>
      </c>
      <c r="Q154" s="71">
        <f t="shared" si="36"/>
        <v>359.81259999999997</v>
      </c>
      <c r="R154" s="71">
        <f t="shared" si="36"/>
        <v>387.27259999999995</v>
      </c>
      <c r="S154" s="71">
        <f t="shared" si="36"/>
        <v>368.11950000000002</v>
      </c>
      <c r="T154" s="71">
        <f t="shared" si="36"/>
        <v>404.91210000000001</v>
      </c>
      <c r="U154" s="75">
        <f t="shared" si="36"/>
        <v>420.61949999999996</v>
      </c>
      <c r="V154" s="75">
        <f t="shared" si="36"/>
        <v>382.15000000000003</v>
      </c>
      <c r="W154" s="75">
        <f t="shared" ref="W154:AB154" si="37">SUM(W140:W153)</f>
        <v>366.13839999999999</v>
      </c>
      <c r="X154" s="75">
        <f t="shared" si="37"/>
        <v>346.76099999999997</v>
      </c>
      <c r="Y154" s="75">
        <f t="shared" si="37"/>
        <v>349.64452</v>
      </c>
      <c r="Z154" s="75">
        <f t="shared" si="37"/>
        <v>327.80352000000005</v>
      </c>
      <c r="AA154" s="75">
        <f t="shared" si="37"/>
        <v>318.04599999999999</v>
      </c>
      <c r="AB154" s="75">
        <f t="shared" si="37"/>
        <v>325.03500000000003</v>
      </c>
    </row>
    <row r="155" spans="1:28">
      <c r="U155" s="41"/>
      <c r="W155" s="25"/>
    </row>
    <row r="156" spans="1:28" s="45" customFormat="1">
      <c r="A156" s="75" t="s">
        <v>163</v>
      </c>
      <c r="B156" s="77">
        <v>1998</v>
      </c>
      <c r="C156" s="77">
        <v>1999</v>
      </c>
      <c r="D156" s="77">
        <v>2000</v>
      </c>
      <c r="E156" s="77">
        <v>2001</v>
      </c>
      <c r="F156" s="77">
        <v>2002</v>
      </c>
      <c r="G156" s="77">
        <v>2003</v>
      </c>
      <c r="H156" s="77">
        <v>2004</v>
      </c>
      <c r="I156" s="77">
        <v>2005</v>
      </c>
      <c r="J156" s="77">
        <v>2006</v>
      </c>
      <c r="K156" s="77">
        <v>2007</v>
      </c>
      <c r="L156" s="77">
        <v>2008</v>
      </c>
      <c r="M156" s="77">
        <v>2009</v>
      </c>
      <c r="N156" s="77">
        <v>2010</v>
      </c>
      <c r="O156" s="77">
        <v>2011</v>
      </c>
      <c r="P156" s="77">
        <v>2012</v>
      </c>
      <c r="Q156" s="77">
        <v>2013</v>
      </c>
      <c r="R156" s="77">
        <v>2014</v>
      </c>
      <c r="S156" s="75">
        <v>2015</v>
      </c>
      <c r="T156" s="71">
        <v>2016</v>
      </c>
      <c r="U156" s="71">
        <v>2017</v>
      </c>
      <c r="V156" s="76">
        <v>2018</v>
      </c>
      <c r="W156" s="75">
        <v>2019</v>
      </c>
      <c r="X156" s="75">
        <v>2020</v>
      </c>
      <c r="Y156" s="75">
        <v>2021</v>
      </c>
      <c r="Z156" s="75">
        <v>2022</v>
      </c>
      <c r="AA156" s="75">
        <v>2023</v>
      </c>
      <c r="AB156" s="70">
        <v>2024</v>
      </c>
    </row>
    <row r="157" spans="1:28">
      <c r="A157" s="41" t="s">
        <v>135</v>
      </c>
      <c r="B157" s="41">
        <v>431</v>
      </c>
      <c r="C157" s="41">
        <v>439</v>
      </c>
      <c r="D157" s="41">
        <v>454</v>
      </c>
      <c r="E157" s="41">
        <v>455</v>
      </c>
      <c r="F157" s="41">
        <v>470</v>
      </c>
      <c r="G157" s="41">
        <v>485.96839999999997</v>
      </c>
      <c r="H157" s="41">
        <v>442.88990000000018</v>
      </c>
      <c r="I157" s="41">
        <v>432.49389999999983</v>
      </c>
      <c r="J157" s="41">
        <v>434.87839999999989</v>
      </c>
      <c r="K157" s="41">
        <v>430.88240000000019</v>
      </c>
      <c r="L157" s="41">
        <v>426.64960000000013</v>
      </c>
      <c r="M157" s="41">
        <v>441.09780000000001</v>
      </c>
      <c r="N157" s="41">
        <v>433.24210000000039</v>
      </c>
      <c r="O157" s="41">
        <v>426.48869999999982</v>
      </c>
      <c r="P157" s="41">
        <v>449.83379999999988</v>
      </c>
      <c r="Q157" s="72">
        <v>505.28870000000023</v>
      </c>
      <c r="R157" s="72">
        <v>559.57919999999979</v>
      </c>
      <c r="S157" s="72">
        <v>560.34469999999976</v>
      </c>
      <c r="T157" s="41">
        <v>637.56790000000001</v>
      </c>
      <c r="U157" s="41">
        <v>619</v>
      </c>
      <c r="V157" s="41">
        <v>602</v>
      </c>
      <c r="W157" s="41">
        <v>606.52679999999987</v>
      </c>
      <c r="X157" s="41">
        <f>X106+X123+X140</f>
        <v>667.29359999999997</v>
      </c>
      <c r="Y157" s="41">
        <f>Y106+Y123+Y140</f>
        <v>697.00040000000013</v>
      </c>
      <c r="Z157" s="41">
        <f>Z106+Z123+Z140</f>
        <v>697.98360000000002</v>
      </c>
      <c r="AA157" s="41">
        <f>AA106+AA123+AA140</f>
        <v>731.50640000000021</v>
      </c>
      <c r="AB157" s="41">
        <f>AB106+AB123+AB140</f>
        <v>744.28930000000025</v>
      </c>
    </row>
    <row r="158" spans="1:28">
      <c r="A158" s="41" t="s">
        <v>136</v>
      </c>
      <c r="B158" s="41">
        <v>278</v>
      </c>
      <c r="C158" s="41">
        <v>318</v>
      </c>
      <c r="D158" s="41">
        <v>336</v>
      </c>
      <c r="E158" s="41">
        <v>388</v>
      </c>
      <c r="F158" s="41">
        <v>435</v>
      </c>
      <c r="G158" s="41">
        <v>425.07500000000022</v>
      </c>
      <c r="H158" s="41">
        <v>423.19000000000011</v>
      </c>
      <c r="I158" s="41">
        <v>450.46130000000022</v>
      </c>
      <c r="J158" s="41">
        <v>523.37210000000016</v>
      </c>
      <c r="K158" s="41">
        <v>590.05899999999951</v>
      </c>
      <c r="L158" s="41">
        <v>596.4990999999992</v>
      </c>
      <c r="M158" s="41">
        <v>650.6044999999998</v>
      </c>
      <c r="N158" s="41">
        <v>563.2727000000001</v>
      </c>
      <c r="O158" s="41">
        <v>450.12460000000004</v>
      </c>
      <c r="P158" s="41">
        <v>514.72960000000023</v>
      </c>
      <c r="Q158" s="41">
        <v>529.55110000000002</v>
      </c>
      <c r="R158" s="41">
        <v>595.4312000000001</v>
      </c>
      <c r="S158" s="41">
        <v>671.21669999999961</v>
      </c>
      <c r="T158" s="41">
        <v>678.00330000000008</v>
      </c>
      <c r="U158" s="41">
        <v>690</v>
      </c>
      <c r="V158" s="41">
        <v>671</v>
      </c>
      <c r="W158" s="41">
        <v>694.42619000000013</v>
      </c>
      <c r="X158" s="41">
        <f>X107+X124+X141</f>
        <v>740.88133000000005</v>
      </c>
      <c r="Y158" s="41">
        <f>Y107+Y124+Y141</f>
        <v>748.45720000000006</v>
      </c>
      <c r="Z158" s="41">
        <f t="shared" ref="Z158:AB170" si="38">Z107+Z124+Z141</f>
        <v>719.07181000000003</v>
      </c>
      <c r="AA158" s="41">
        <f t="shared" si="38"/>
        <v>701.92642000000001</v>
      </c>
      <c r="AB158" s="41">
        <f t="shared" si="38"/>
        <v>681.44224000000008</v>
      </c>
    </row>
    <row r="159" spans="1:28">
      <c r="A159" s="41" t="s">
        <v>137</v>
      </c>
      <c r="B159" s="41">
        <v>476</v>
      </c>
      <c r="C159" s="41">
        <v>505</v>
      </c>
      <c r="D159" s="41">
        <v>515</v>
      </c>
      <c r="E159" s="41">
        <v>510</v>
      </c>
      <c r="F159" s="41">
        <v>494</v>
      </c>
      <c r="G159" s="41">
        <v>496.62840000000006</v>
      </c>
      <c r="H159" s="41">
        <v>485.2321</v>
      </c>
      <c r="I159" s="41">
        <v>450.56840000000005</v>
      </c>
      <c r="J159" s="41">
        <v>444.92770000000007</v>
      </c>
      <c r="K159" s="41">
        <v>444.36030000000017</v>
      </c>
      <c r="L159" s="41">
        <v>465.78420000000006</v>
      </c>
      <c r="M159" s="41">
        <v>520.84600000000023</v>
      </c>
      <c r="N159" s="41">
        <v>555.04390000000012</v>
      </c>
      <c r="O159" s="41">
        <v>582.16390000000001</v>
      </c>
      <c r="P159" s="41">
        <v>562.34809999999982</v>
      </c>
      <c r="Q159" s="41">
        <v>550.5550000000004</v>
      </c>
      <c r="R159" s="41">
        <v>564.21</v>
      </c>
      <c r="S159" s="41">
        <v>575.20999999999981</v>
      </c>
      <c r="T159" s="41">
        <v>588.44869999999935</v>
      </c>
      <c r="U159" s="41">
        <v>583</v>
      </c>
      <c r="V159" s="41">
        <v>616</v>
      </c>
      <c r="W159" s="41">
        <v>620.64870000000008</v>
      </c>
      <c r="X159" s="41">
        <f t="shared" ref="X159:Y170" si="39">X108+X125+X142</f>
        <v>652.63299999999992</v>
      </c>
      <c r="Y159" s="41">
        <f t="shared" si="39"/>
        <v>682.50719999999978</v>
      </c>
      <c r="Z159" s="41">
        <f t="shared" si="38"/>
        <v>695.06370000000038</v>
      </c>
      <c r="AA159" s="41">
        <f t="shared" si="38"/>
        <v>658.53060000000005</v>
      </c>
      <c r="AB159" s="41">
        <f t="shared" si="38"/>
        <v>592.68730000000028</v>
      </c>
    </row>
    <row r="160" spans="1:28">
      <c r="A160" s="41" t="s">
        <v>138</v>
      </c>
      <c r="B160" s="41">
        <v>132</v>
      </c>
      <c r="C160" s="41">
        <v>140</v>
      </c>
      <c r="D160" s="41">
        <v>143</v>
      </c>
      <c r="E160" s="41">
        <v>158</v>
      </c>
      <c r="F160" s="41">
        <v>161</v>
      </c>
      <c r="G160" s="41">
        <v>168.56709999999998</v>
      </c>
      <c r="H160" s="41">
        <v>151.54999999999998</v>
      </c>
      <c r="I160" s="41">
        <v>116.75999999999998</v>
      </c>
      <c r="J160" s="41">
        <v>126</v>
      </c>
      <c r="K160" s="41">
        <v>124.85000000000001</v>
      </c>
      <c r="L160" s="41">
        <v>130.37000000000006</v>
      </c>
      <c r="M160" s="41">
        <v>156.77000000000007</v>
      </c>
      <c r="N160" s="41">
        <v>180.56999999999988</v>
      </c>
      <c r="O160" s="41">
        <v>182.07</v>
      </c>
      <c r="P160" s="41">
        <v>209.18</v>
      </c>
      <c r="Q160" s="41">
        <v>208.47</v>
      </c>
      <c r="R160" s="41">
        <v>223.27000000000004</v>
      </c>
      <c r="S160" s="41">
        <v>253.71000000000004</v>
      </c>
      <c r="T160" s="41">
        <v>275.67000000000007</v>
      </c>
      <c r="U160" s="41">
        <v>289</v>
      </c>
      <c r="V160" s="41">
        <v>341</v>
      </c>
      <c r="W160" s="41">
        <v>380.24000000000007</v>
      </c>
      <c r="X160" s="41">
        <f t="shared" si="39"/>
        <v>421.55999999999995</v>
      </c>
      <c r="Y160" s="41">
        <f t="shared" si="39"/>
        <v>412.89780000000013</v>
      </c>
      <c r="Z160" s="41">
        <f t="shared" si="38"/>
        <v>400.42709999999994</v>
      </c>
      <c r="AA160" s="41">
        <f t="shared" si="38"/>
        <v>432.75419999999991</v>
      </c>
      <c r="AB160" s="41">
        <f t="shared" si="38"/>
        <v>432.03419999999994</v>
      </c>
    </row>
    <row r="161" spans="1:28">
      <c r="A161" s="41" t="s">
        <v>139</v>
      </c>
      <c r="B161" s="41">
        <v>134</v>
      </c>
      <c r="C161" s="41">
        <v>127</v>
      </c>
      <c r="D161" s="41">
        <v>189</v>
      </c>
      <c r="E161" s="41">
        <v>202</v>
      </c>
      <c r="F161" s="41">
        <v>179</v>
      </c>
      <c r="G161" s="41">
        <v>181.99999999999997</v>
      </c>
      <c r="H161" s="41">
        <v>203.40000000000006</v>
      </c>
      <c r="I161" s="41">
        <v>167.61</v>
      </c>
      <c r="J161" s="41">
        <v>170.63000000000002</v>
      </c>
      <c r="K161" s="41">
        <v>188.18500000000006</v>
      </c>
      <c r="L161" s="41">
        <v>213.09500000000011</v>
      </c>
      <c r="M161" s="41">
        <v>246.34500000000011</v>
      </c>
      <c r="N161" s="41">
        <v>250.66500000000016</v>
      </c>
      <c r="O161" s="41">
        <v>235.05500000000009</v>
      </c>
      <c r="P161" s="41">
        <v>233.185</v>
      </c>
      <c r="Q161" s="41">
        <v>237.42499999999995</v>
      </c>
      <c r="R161" s="41">
        <v>252.77499999999998</v>
      </c>
      <c r="S161" s="41">
        <v>277.80700000000002</v>
      </c>
      <c r="T161" s="41">
        <v>290.39000000000016</v>
      </c>
      <c r="U161" s="41">
        <v>286</v>
      </c>
      <c r="V161" s="41">
        <v>295</v>
      </c>
      <c r="W161" s="41">
        <v>327.839</v>
      </c>
      <c r="X161" s="41">
        <f t="shared" si="39"/>
        <v>358.62599999999998</v>
      </c>
      <c r="Y161" s="41">
        <f t="shared" si="39"/>
        <v>409.36599999999999</v>
      </c>
      <c r="Z161" s="41">
        <f t="shared" si="38"/>
        <v>435.26100000000008</v>
      </c>
      <c r="AA161" s="41">
        <f t="shared" si="38"/>
        <v>457.71600000000001</v>
      </c>
      <c r="AB161" s="41">
        <f t="shared" si="38"/>
        <v>469.40300000000002</v>
      </c>
    </row>
    <row r="162" spans="1:28">
      <c r="A162" s="41" t="s">
        <v>140</v>
      </c>
      <c r="B162" s="41">
        <v>360</v>
      </c>
      <c r="C162" s="41">
        <v>400</v>
      </c>
      <c r="D162" s="41">
        <v>405</v>
      </c>
      <c r="E162" s="41">
        <v>482</v>
      </c>
      <c r="F162" s="41">
        <v>535</v>
      </c>
      <c r="G162" s="41">
        <v>543.61290000000031</v>
      </c>
      <c r="H162" s="41">
        <v>560.48699999999985</v>
      </c>
      <c r="I162" s="41">
        <v>563.60670000000039</v>
      </c>
      <c r="J162" s="41">
        <v>616.71139999999934</v>
      </c>
      <c r="K162" s="41">
        <v>665.9999999999992</v>
      </c>
      <c r="L162" s="41">
        <v>642.0333999999998</v>
      </c>
      <c r="M162" s="41">
        <v>660.14850000000013</v>
      </c>
      <c r="N162" s="41">
        <v>682.31740000000013</v>
      </c>
      <c r="O162" s="41">
        <v>738.22430000000031</v>
      </c>
      <c r="P162" s="41">
        <v>743.57540000000006</v>
      </c>
      <c r="Q162" s="41">
        <v>731.57110000000102</v>
      </c>
      <c r="R162" s="41">
        <v>758.3831000000007</v>
      </c>
      <c r="S162" s="41">
        <v>833.8095000000003</v>
      </c>
      <c r="T162" s="41">
        <v>903.36080000000015</v>
      </c>
      <c r="U162" s="41">
        <v>935</v>
      </c>
      <c r="V162" s="41">
        <v>919</v>
      </c>
      <c r="W162" s="41">
        <v>945.00759999999991</v>
      </c>
      <c r="X162" s="41">
        <f t="shared" si="39"/>
        <v>1017.3307000000002</v>
      </c>
      <c r="Y162" s="41">
        <f t="shared" si="39"/>
        <v>1045.3284000000006</v>
      </c>
      <c r="Z162" s="41">
        <f t="shared" si="38"/>
        <v>1084.1928000000005</v>
      </c>
      <c r="AA162" s="41">
        <f t="shared" si="38"/>
        <v>1191.3799300000005</v>
      </c>
      <c r="AB162" s="41">
        <f t="shared" si="38"/>
        <v>1254.3803600000006</v>
      </c>
    </row>
    <row r="163" spans="1:28">
      <c r="A163" s="41" t="s">
        <v>141</v>
      </c>
      <c r="B163" s="41">
        <v>319</v>
      </c>
      <c r="C163" s="41">
        <v>347</v>
      </c>
      <c r="D163" s="41">
        <v>386</v>
      </c>
      <c r="E163" s="41">
        <v>401</v>
      </c>
      <c r="F163" s="41">
        <v>446</v>
      </c>
      <c r="G163" s="41">
        <v>455.22739999999993</v>
      </c>
      <c r="H163" s="41">
        <v>457.55839999999995</v>
      </c>
      <c r="I163" s="41">
        <v>460.63670000000019</v>
      </c>
      <c r="J163" s="41">
        <v>496.61670000000004</v>
      </c>
      <c r="K163" s="41">
        <v>506.77069999999981</v>
      </c>
      <c r="L163" s="41">
        <v>508.76690000000031</v>
      </c>
      <c r="M163" s="41">
        <v>549.87800000000072</v>
      </c>
      <c r="N163" s="41">
        <v>557.41200000000015</v>
      </c>
      <c r="O163" s="41">
        <v>603.83100000000036</v>
      </c>
      <c r="P163" s="41">
        <v>684.08100000000013</v>
      </c>
      <c r="Q163" s="41">
        <v>696.54000000000019</v>
      </c>
      <c r="R163" s="41">
        <v>685.29250000000013</v>
      </c>
      <c r="S163" s="41">
        <v>638.01</v>
      </c>
      <c r="T163" s="41">
        <v>585.44000000000028</v>
      </c>
      <c r="U163" s="41">
        <v>585</v>
      </c>
      <c r="V163" s="41">
        <v>579</v>
      </c>
      <c r="W163" s="41">
        <v>582.12999999999988</v>
      </c>
      <c r="X163" s="41">
        <f t="shared" si="39"/>
        <v>613.80999999999983</v>
      </c>
      <c r="Y163" s="41">
        <f t="shared" si="39"/>
        <v>659.72000000000048</v>
      </c>
      <c r="Z163" s="41">
        <f t="shared" si="38"/>
        <v>699.71000000000026</v>
      </c>
      <c r="AA163" s="41">
        <f t="shared" si="38"/>
        <v>682.02000000000066</v>
      </c>
      <c r="AB163" s="41">
        <f t="shared" si="38"/>
        <v>705.87000000000035</v>
      </c>
    </row>
    <row r="164" spans="1:28">
      <c r="A164" s="41" t="s">
        <v>142</v>
      </c>
      <c r="B164" s="41">
        <v>451</v>
      </c>
      <c r="C164" s="41">
        <v>468</v>
      </c>
      <c r="D164" s="41">
        <v>512</v>
      </c>
      <c r="E164" s="41">
        <v>536</v>
      </c>
      <c r="F164" s="41">
        <v>599</v>
      </c>
      <c r="G164" s="41">
        <v>558.28</v>
      </c>
      <c r="H164" s="41">
        <v>470.24</v>
      </c>
      <c r="I164" s="41">
        <v>467.40000000000009</v>
      </c>
      <c r="J164" s="41">
        <v>484.1303000000002</v>
      </c>
      <c r="K164" s="41">
        <v>483.5994</v>
      </c>
      <c r="L164" s="41">
        <v>478.94090000000028</v>
      </c>
      <c r="M164" s="41">
        <v>470.72210000000024</v>
      </c>
      <c r="N164" s="41">
        <v>484.6526000000004</v>
      </c>
      <c r="O164" s="41">
        <v>495.03710000000024</v>
      </c>
      <c r="P164" s="41">
        <v>576.84740000000045</v>
      </c>
      <c r="Q164" s="41">
        <v>583.98339999999985</v>
      </c>
      <c r="R164" s="41">
        <v>597.39369999999974</v>
      </c>
      <c r="S164" s="41">
        <v>572.00099999999918</v>
      </c>
      <c r="T164" s="41">
        <v>518.16689999999983</v>
      </c>
      <c r="U164" s="41">
        <v>499</v>
      </c>
      <c r="V164" s="41">
        <v>467</v>
      </c>
      <c r="W164" s="41">
        <v>517.93090000000007</v>
      </c>
      <c r="X164" s="41">
        <f t="shared" si="39"/>
        <v>597.93420000000015</v>
      </c>
      <c r="Y164" s="41">
        <f t="shared" si="39"/>
        <v>643.39860000000033</v>
      </c>
      <c r="Z164" s="41">
        <f t="shared" si="38"/>
        <v>669.68360000000007</v>
      </c>
      <c r="AA164" s="41">
        <f t="shared" si="38"/>
        <v>640.95980000000009</v>
      </c>
      <c r="AB164" s="41">
        <f t="shared" si="38"/>
        <v>620.02348100000017</v>
      </c>
    </row>
    <row r="165" spans="1:28">
      <c r="A165" s="41" t="s">
        <v>143</v>
      </c>
      <c r="B165" s="41">
        <v>123</v>
      </c>
      <c r="C165" s="41">
        <v>130</v>
      </c>
      <c r="D165" s="41">
        <v>136</v>
      </c>
      <c r="E165" s="41">
        <v>132</v>
      </c>
      <c r="F165" s="41">
        <v>146</v>
      </c>
      <c r="G165" s="41">
        <v>159.01680000000005</v>
      </c>
      <c r="H165" s="41">
        <v>170.40460000000002</v>
      </c>
      <c r="I165" s="41">
        <v>163.97529999999995</v>
      </c>
      <c r="J165" s="41">
        <v>196.16259999999994</v>
      </c>
      <c r="K165" s="41">
        <v>185.2988</v>
      </c>
      <c r="L165" s="41">
        <v>197.0865</v>
      </c>
      <c r="M165" s="41">
        <v>200.9016</v>
      </c>
      <c r="N165" s="41">
        <v>203.79630000000003</v>
      </c>
      <c r="O165" s="41">
        <v>186.63629999999998</v>
      </c>
      <c r="P165" s="41">
        <v>181.92500000000004</v>
      </c>
      <c r="Q165" s="41">
        <v>174.56</v>
      </c>
      <c r="R165" s="41">
        <v>164.17999999999998</v>
      </c>
      <c r="S165" s="41">
        <v>170.89320000000001</v>
      </c>
      <c r="T165" s="41">
        <v>197.03029999999993</v>
      </c>
      <c r="U165" s="41">
        <v>220</v>
      </c>
      <c r="V165" s="41">
        <v>212</v>
      </c>
      <c r="W165" s="41">
        <v>229.55600000000001</v>
      </c>
      <c r="X165" s="41">
        <f t="shared" si="39"/>
        <v>255.72500000000002</v>
      </c>
      <c r="Y165" s="41">
        <f t="shared" si="39"/>
        <v>290.92899999999997</v>
      </c>
      <c r="Z165" s="41">
        <f t="shared" si="38"/>
        <v>293.86499999999995</v>
      </c>
      <c r="AA165" s="41">
        <f t="shared" si="38"/>
        <v>324.04499999999996</v>
      </c>
      <c r="AB165" s="41">
        <f t="shared" si="38"/>
        <v>312.97999999999996</v>
      </c>
    </row>
    <row r="166" spans="1:28">
      <c r="A166" s="41" t="s">
        <v>144</v>
      </c>
      <c r="B166" s="41">
        <v>1120</v>
      </c>
      <c r="C166" s="41">
        <v>1244</v>
      </c>
      <c r="D166" s="41">
        <v>780.04000000000008</v>
      </c>
      <c r="E166" s="41">
        <v>662.4</v>
      </c>
      <c r="F166" s="41">
        <v>668</v>
      </c>
      <c r="G166" s="41">
        <v>644.25480000000016</v>
      </c>
      <c r="H166" s="41">
        <v>647.59720000000016</v>
      </c>
      <c r="I166" s="41">
        <v>723.9729000000001</v>
      </c>
      <c r="J166" s="41">
        <v>763.92080000000067</v>
      </c>
      <c r="K166" s="41">
        <v>777.32770000000016</v>
      </c>
      <c r="L166" s="41">
        <v>773.8979000000005</v>
      </c>
      <c r="M166" s="41">
        <v>801.49579999999969</v>
      </c>
      <c r="N166" s="41">
        <v>759.39789999999994</v>
      </c>
      <c r="O166" s="41">
        <v>688.89790000000016</v>
      </c>
      <c r="P166" s="41">
        <v>664.46631578947347</v>
      </c>
      <c r="Q166" s="41">
        <v>733.06</v>
      </c>
      <c r="R166" s="41">
        <v>789.16000000000008</v>
      </c>
      <c r="S166" s="41">
        <v>768.21999999999969</v>
      </c>
      <c r="T166" s="41">
        <v>856.51999999999975</v>
      </c>
      <c r="U166" s="41">
        <v>957</v>
      </c>
      <c r="V166" s="41">
        <v>1009</v>
      </c>
      <c r="W166" s="41">
        <v>1051.2200000000003</v>
      </c>
      <c r="X166" s="41">
        <f t="shared" si="39"/>
        <v>1112.7731578947373</v>
      </c>
      <c r="Y166" s="41">
        <f t="shared" si="39"/>
        <v>1066.0247368421051</v>
      </c>
      <c r="Z166" s="41">
        <f t="shared" si="38"/>
        <v>1069.8500000000001</v>
      </c>
      <c r="AA166" s="41">
        <f t="shared" si="38"/>
        <v>1097.6799999999998</v>
      </c>
      <c r="AB166" s="41">
        <f t="shared" si="38"/>
        <v>1158.8399999999997</v>
      </c>
    </row>
    <row r="167" spans="1:28">
      <c r="A167" s="41" t="s">
        <v>145</v>
      </c>
      <c r="B167" s="41">
        <v>405</v>
      </c>
      <c r="C167" s="41">
        <v>469.59999999999997</v>
      </c>
      <c r="D167" s="41">
        <v>479.00000000000006</v>
      </c>
      <c r="E167" s="41">
        <v>456.20000000000005</v>
      </c>
      <c r="F167" s="41">
        <v>506</v>
      </c>
      <c r="G167" s="41">
        <v>540.70000000000016</v>
      </c>
      <c r="H167" s="41">
        <v>513.20000000000027</v>
      </c>
      <c r="I167" s="41">
        <v>500.1</v>
      </c>
      <c r="J167" s="41">
        <v>455.06000000000006</v>
      </c>
      <c r="K167" s="41">
        <v>481.10000000000025</v>
      </c>
      <c r="L167" s="41">
        <v>498.68000000000006</v>
      </c>
      <c r="M167" s="41">
        <v>495.9800000000003</v>
      </c>
      <c r="N167" s="41">
        <v>526.28200000000015</v>
      </c>
      <c r="O167" s="41">
        <v>499.0100000000001</v>
      </c>
      <c r="P167" s="41">
        <v>492.01309999999995</v>
      </c>
      <c r="Q167" s="41">
        <v>496.86000000000018</v>
      </c>
      <c r="R167" s="41">
        <v>534.02000000000021</v>
      </c>
      <c r="S167" s="41">
        <v>500.11500000000012</v>
      </c>
      <c r="T167" s="41">
        <v>496.88500000000005</v>
      </c>
      <c r="U167" s="41">
        <v>512</v>
      </c>
      <c r="V167" s="41">
        <v>479</v>
      </c>
      <c r="W167" s="41">
        <v>535.90200000000004</v>
      </c>
      <c r="X167" s="41">
        <f t="shared" si="39"/>
        <v>574.03199999999993</v>
      </c>
      <c r="Y167" s="41">
        <f t="shared" si="39"/>
        <v>561.90600000000006</v>
      </c>
      <c r="Z167" s="41">
        <f t="shared" si="38"/>
        <v>542.95300000000009</v>
      </c>
      <c r="AA167" s="41">
        <f t="shared" si="38"/>
        <v>631.72399999999993</v>
      </c>
      <c r="AB167" s="41">
        <f t="shared" si="38"/>
        <v>652.57200000000012</v>
      </c>
    </row>
    <row r="168" spans="1:28">
      <c r="A168" s="41" t="s">
        <v>146</v>
      </c>
      <c r="B168" s="41">
        <v>394</v>
      </c>
      <c r="C168" s="41">
        <v>431</v>
      </c>
      <c r="D168" s="41">
        <v>413</v>
      </c>
      <c r="E168" s="41">
        <v>419</v>
      </c>
      <c r="F168" s="41">
        <v>405</v>
      </c>
      <c r="G168" s="41">
        <v>407.88999999999987</v>
      </c>
      <c r="H168" s="41">
        <v>328.01</v>
      </c>
      <c r="I168" s="41">
        <v>339.92060000000004</v>
      </c>
      <c r="J168" s="41">
        <v>306.44690000000003</v>
      </c>
      <c r="K168" s="41">
        <v>336.53660000000036</v>
      </c>
      <c r="L168" s="41">
        <v>344.15780000000012</v>
      </c>
      <c r="M168" s="41">
        <v>377.78999999999979</v>
      </c>
      <c r="N168" s="41">
        <v>391.14999999999969</v>
      </c>
      <c r="O168" s="41">
        <v>391.33999999999969</v>
      </c>
      <c r="P168" s="41">
        <v>405.17999999999961</v>
      </c>
      <c r="Q168" s="41">
        <v>388.05999999999977</v>
      </c>
      <c r="R168" s="41">
        <v>393.42999999999995</v>
      </c>
      <c r="S168" s="41">
        <v>415.25999999999959</v>
      </c>
      <c r="T168" s="41">
        <v>412.27999999999952</v>
      </c>
      <c r="U168" s="41">
        <v>429</v>
      </c>
      <c r="V168" s="41">
        <v>451</v>
      </c>
      <c r="W168" s="41">
        <v>489.12000000000012</v>
      </c>
      <c r="X168" s="41">
        <f t="shared" si="39"/>
        <v>536.35</v>
      </c>
      <c r="Y168" s="41">
        <f t="shared" si="39"/>
        <v>533.8520000000002</v>
      </c>
      <c r="Z168" s="41">
        <f t="shared" si="38"/>
        <v>521.96500000000003</v>
      </c>
      <c r="AA168" s="41">
        <f t="shared" si="38"/>
        <v>513.25500000000022</v>
      </c>
      <c r="AB168" s="41">
        <f t="shared" si="38"/>
        <v>495.17000000000013</v>
      </c>
    </row>
    <row r="169" spans="1:28">
      <c r="A169" s="41" t="s">
        <v>147</v>
      </c>
      <c r="B169" s="41">
        <v>265</v>
      </c>
      <c r="C169" s="41">
        <v>271.86</v>
      </c>
      <c r="D169" s="41">
        <v>278.40999999999997</v>
      </c>
      <c r="E169" s="41">
        <v>260.75</v>
      </c>
      <c r="F169" s="41">
        <v>286</v>
      </c>
      <c r="G169" s="41">
        <v>279.22030000000007</v>
      </c>
      <c r="H169" s="41">
        <v>286.77480000000014</v>
      </c>
      <c r="I169" s="41">
        <v>238.04259999999999</v>
      </c>
      <c r="J169" s="41">
        <v>244.06650000000005</v>
      </c>
      <c r="K169" s="41">
        <v>261.35109999999997</v>
      </c>
      <c r="L169" s="41">
        <v>271.54599999999994</v>
      </c>
      <c r="M169" s="41">
        <v>299.45470000000006</v>
      </c>
      <c r="N169" s="41">
        <v>306.82000000000005</v>
      </c>
      <c r="O169" s="41">
        <v>320.21030000000007</v>
      </c>
      <c r="P169" s="41">
        <v>340.44100000000003</v>
      </c>
      <c r="Q169" s="41">
        <v>346.77250000000015</v>
      </c>
      <c r="R169" s="41">
        <v>343.51759999999996</v>
      </c>
      <c r="S169" s="41">
        <v>368.27480000000008</v>
      </c>
      <c r="T169" s="41">
        <v>363.93900000000019</v>
      </c>
      <c r="U169" s="41">
        <v>389</v>
      </c>
      <c r="V169" s="41">
        <v>422</v>
      </c>
      <c r="W169" s="41">
        <v>518.24580000000003</v>
      </c>
      <c r="X169" s="41">
        <f t="shared" si="39"/>
        <v>588.32110000000011</v>
      </c>
      <c r="Y169" s="41">
        <f t="shared" si="39"/>
        <v>626.32470000000035</v>
      </c>
      <c r="Z169" s="41">
        <f t="shared" si="38"/>
        <v>681.88530000000026</v>
      </c>
      <c r="AA169" s="41">
        <f t="shared" si="38"/>
        <v>715.35039999999992</v>
      </c>
      <c r="AB169" s="41">
        <f t="shared" si="38"/>
        <v>726.2338000000002</v>
      </c>
    </row>
    <row r="170" spans="1:28">
      <c r="A170" s="41" t="s">
        <v>148</v>
      </c>
      <c r="B170" s="41">
        <v>24</v>
      </c>
      <c r="C170" s="41">
        <v>31</v>
      </c>
      <c r="D170" s="41">
        <v>19</v>
      </c>
      <c r="E170" s="41">
        <v>173</v>
      </c>
      <c r="F170" s="41">
        <v>25</v>
      </c>
      <c r="G170" s="41">
        <v>23.457699999999999</v>
      </c>
      <c r="H170" s="41">
        <v>9.1843000000000021</v>
      </c>
      <c r="I170" s="41">
        <v>86.152300000000039</v>
      </c>
      <c r="J170" s="41">
        <v>75.436600000000027</v>
      </c>
      <c r="K170" s="41">
        <v>72.597200000000015</v>
      </c>
      <c r="L170" s="41">
        <v>83.261600000000058</v>
      </c>
      <c r="M170" s="41">
        <v>82.961500000000044</v>
      </c>
      <c r="N170" s="41">
        <v>82.03000000000003</v>
      </c>
      <c r="O170" s="41">
        <v>82.700300000000013</v>
      </c>
      <c r="P170" s="41">
        <v>67.842399999999998</v>
      </c>
      <c r="Q170" s="41">
        <v>59.946899999999999</v>
      </c>
      <c r="R170" s="41">
        <v>55.151499999999984</v>
      </c>
      <c r="S170" s="41">
        <v>65.509299999999996</v>
      </c>
      <c r="T170" s="41">
        <v>53.904399999999981</v>
      </c>
      <c r="U170" s="41">
        <v>63</v>
      </c>
      <c r="V170" s="41">
        <v>61</v>
      </c>
      <c r="W170" s="41">
        <v>57.649899999999988</v>
      </c>
      <c r="X170" s="41">
        <f t="shared" si="39"/>
        <v>51.676400000000001</v>
      </c>
      <c r="Y170" s="41">
        <f t="shared" si="39"/>
        <v>46.889499999999998</v>
      </c>
      <c r="Z170" s="41">
        <f t="shared" si="38"/>
        <v>58.626300000000001</v>
      </c>
      <c r="AA170" s="41">
        <f t="shared" si="38"/>
        <v>61.118400000000015</v>
      </c>
      <c r="AB170" s="41">
        <f t="shared" si="38"/>
        <v>63.308400000000006</v>
      </c>
    </row>
    <row r="171" spans="1:28" s="45" customFormat="1">
      <c r="A171" s="71" t="s">
        <v>160</v>
      </c>
      <c r="B171" s="71">
        <f t="shared" ref="B171:T171" si="40">SUM(B157:B170)</f>
        <v>4912</v>
      </c>
      <c r="C171" s="71">
        <f t="shared" si="40"/>
        <v>5321.46</v>
      </c>
      <c r="D171" s="71">
        <f t="shared" si="40"/>
        <v>5045.45</v>
      </c>
      <c r="E171" s="71">
        <f t="shared" si="40"/>
        <v>5235.3500000000004</v>
      </c>
      <c r="F171" s="71">
        <f t="shared" si="40"/>
        <v>5355</v>
      </c>
      <c r="G171" s="71">
        <f t="shared" si="40"/>
        <v>5369.898799999999</v>
      </c>
      <c r="H171" s="71">
        <f t="shared" si="40"/>
        <v>5149.7183000000005</v>
      </c>
      <c r="I171" s="71">
        <f t="shared" si="40"/>
        <v>5161.7007000000012</v>
      </c>
      <c r="J171" s="71">
        <f t="shared" si="40"/>
        <v>5338.3600000000006</v>
      </c>
      <c r="K171" s="71">
        <f t="shared" si="40"/>
        <v>5548.9182000000001</v>
      </c>
      <c r="L171" s="71">
        <f t="shared" si="40"/>
        <v>5630.7689000000009</v>
      </c>
      <c r="M171" s="71">
        <f t="shared" si="40"/>
        <v>5954.9955000000018</v>
      </c>
      <c r="N171" s="71">
        <f t="shared" si="40"/>
        <v>5976.6519000000008</v>
      </c>
      <c r="O171" s="71">
        <f t="shared" si="40"/>
        <v>5881.7894000000006</v>
      </c>
      <c r="P171" s="71">
        <f t="shared" si="40"/>
        <v>6125.6481157894741</v>
      </c>
      <c r="Q171" s="71">
        <f t="shared" si="40"/>
        <v>6242.6437000000024</v>
      </c>
      <c r="R171" s="71">
        <f t="shared" si="40"/>
        <v>6515.7938000000013</v>
      </c>
      <c r="S171" s="71">
        <f t="shared" si="40"/>
        <v>6670.381199999998</v>
      </c>
      <c r="T171" s="71">
        <f t="shared" si="40"/>
        <v>6857.6063000000013</v>
      </c>
      <c r="U171" s="71">
        <v>7055</v>
      </c>
      <c r="V171" s="71">
        <v>7124</v>
      </c>
      <c r="W171" s="75">
        <f t="shared" ref="W171:AB171" si="41">SUM(W157:W170)</f>
        <v>7556.4428900000003</v>
      </c>
      <c r="X171" s="75">
        <f t="shared" si="41"/>
        <v>8188.9464878947383</v>
      </c>
      <c r="Y171" s="75">
        <f t="shared" si="41"/>
        <v>8424.6015368421067</v>
      </c>
      <c r="Z171" s="75">
        <f t="shared" si="41"/>
        <v>8570.5382100000024</v>
      </c>
      <c r="AA171" s="75">
        <f t="shared" si="41"/>
        <v>8839.966150000002</v>
      </c>
      <c r="AB171" s="75">
        <f t="shared" si="41"/>
        <v>8909.2340810000023</v>
      </c>
    </row>
    <row r="172" spans="1:28">
      <c r="U172" s="41"/>
      <c r="W172" s="25"/>
    </row>
    <row r="173" spans="1:28" s="45" customFormat="1">
      <c r="A173" s="71" t="s">
        <v>164</v>
      </c>
      <c r="B173" s="70">
        <v>1998</v>
      </c>
      <c r="C173" s="70">
        <v>1999</v>
      </c>
      <c r="D173" s="70">
        <v>2000</v>
      </c>
      <c r="E173" s="70">
        <v>2001</v>
      </c>
      <c r="F173" s="70">
        <v>2002</v>
      </c>
      <c r="G173" s="70">
        <v>2003</v>
      </c>
      <c r="H173" s="70">
        <v>2004</v>
      </c>
      <c r="I173" s="70">
        <v>2005</v>
      </c>
      <c r="J173" s="70">
        <v>2006</v>
      </c>
      <c r="K173" s="70">
        <v>2007</v>
      </c>
      <c r="L173" s="70">
        <v>2008</v>
      </c>
      <c r="M173" s="70">
        <v>2009</v>
      </c>
      <c r="N173" s="70">
        <v>2010</v>
      </c>
      <c r="O173" s="70">
        <v>2011</v>
      </c>
      <c r="P173" s="70">
        <v>2012</v>
      </c>
      <c r="Q173" s="70">
        <v>2013</v>
      </c>
      <c r="R173" s="70">
        <v>2014</v>
      </c>
      <c r="S173" s="71">
        <v>2015</v>
      </c>
      <c r="T173" s="71">
        <v>2016</v>
      </c>
      <c r="U173" s="71">
        <v>2017</v>
      </c>
      <c r="V173" s="76">
        <v>2018</v>
      </c>
      <c r="W173" s="75">
        <v>2019</v>
      </c>
      <c r="X173" s="75">
        <v>2020</v>
      </c>
      <c r="Y173" s="75">
        <v>2021</v>
      </c>
      <c r="Z173" s="75">
        <v>2022</v>
      </c>
      <c r="AA173" s="75">
        <v>2023</v>
      </c>
      <c r="AB173" s="70">
        <v>2024</v>
      </c>
    </row>
    <row r="174" spans="1:28">
      <c r="A174" s="41" t="s">
        <v>135</v>
      </c>
      <c r="B174" s="41">
        <v>360</v>
      </c>
      <c r="C174" s="41">
        <v>392</v>
      </c>
      <c r="D174" s="41">
        <v>427</v>
      </c>
      <c r="E174" s="41">
        <v>436</v>
      </c>
      <c r="F174" s="41">
        <v>439</v>
      </c>
      <c r="G174" s="41">
        <v>459.86330000000015</v>
      </c>
      <c r="H174" s="41">
        <v>527.34479999999996</v>
      </c>
      <c r="I174" s="41">
        <v>533.83690000000001</v>
      </c>
      <c r="J174" s="41">
        <v>557.45240000000013</v>
      </c>
      <c r="K174" s="41">
        <v>589.21039999999994</v>
      </c>
      <c r="L174" s="41">
        <v>585.55780000000004</v>
      </c>
      <c r="M174" s="41">
        <v>588.91829999999993</v>
      </c>
      <c r="N174" s="41">
        <v>602.72370000000012</v>
      </c>
      <c r="O174" s="41">
        <v>639.7782000000002</v>
      </c>
      <c r="P174" s="41">
        <v>652.67640000000017</v>
      </c>
      <c r="Q174" s="72">
        <v>698.84760000000017</v>
      </c>
      <c r="R174" s="72">
        <v>724.30000000000018</v>
      </c>
      <c r="S174" s="72">
        <v>766.53700000000015</v>
      </c>
      <c r="T174" s="41">
        <v>769.52639999999997</v>
      </c>
      <c r="U174" s="41">
        <v>774</v>
      </c>
      <c r="V174" s="41">
        <v>774</v>
      </c>
      <c r="W174" s="41">
        <v>776.1396000000002</v>
      </c>
      <c r="X174" s="41">
        <v>829.24290000000019</v>
      </c>
      <c r="Y174" s="41">
        <v>886.16639999999927</v>
      </c>
      <c r="Z174" s="41">
        <v>878.33509999999956</v>
      </c>
      <c r="AA174" s="41">
        <v>919.21629999999948</v>
      </c>
      <c r="AB174" s="41">
        <v>963.21069999999963</v>
      </c>
    </row>
    <row r="175" spans="1:28">
      <c r="A175" s="41" t="s">
        <v>136</v>
      </c>
      <c r="B175" s="41">
        <v>380</v>
      </c>
      <c r="C175" s="41">
        <v>427</v>
      </c>
      <c r="D175" s="41">
        <v>480</v>
      </c>
      <c r="E175" s="41">
        <v>556</v>
      </c>
      <c r="F175" s="41">
        <v>654</v>
      </c>
      <c r="G175" s="41">
        <v>703.82999999999993</v>
      </c>
      <c r="H175" s="41">
        <v>757.68</v>
      </c>
      <c r="I175" s="41">
        <v>781.14999999999941</v>
      </c>
      <c r="J175" s="41">
        <v>777.95999999999935</v>
      </c>
      <c r="K175" s="41">
        <v>784.49999999999966</v>
      </c>
      <c r="L175" s="41">
        <v>802.06599999999992</v>
      </c>
      <c r="M175" s="41">
        <v>785.12999999999965</v>
      </c>
      <c r="N175" s="41">
        <v>825.8476999999998</v>
      </c>
      <c r="O175" s="41">
        <v>829.62999999999988</v>
      </c>
      <c r="P175" s="41">
        <v>774.83879999999965</v>
      </c>
      <c r="Q175" s="41">
        <v>735.79379999999981</v>
      </c>
      <c r="R175" s="41">
        <v>719.43879999999979</v>
      </c>
      <c r="S175" s="41">
        <v>714.54169999999965</v>
      </c>
      <c r="T175" s="41">
        <v>808.16499999999985</v>
      </c>
      <c r="U175" s="41">
        <v>801</v>
      </c>
      <c r="V175" s="41">
        <v>785</v>
      </c>
      <c r="W175" s="41">
        <v>824.94399999999996</v>
      </c>
      <c r="X175" s="41">
        <v>874.39199999999994</v>
      </c>
      <c r="Y175" s="41">
        <v>939.55880000000002</v>
      </c>
      <c r="Z175" s="41">
        <v>993.48580000000004</v>
      </c>
      <c r="AA175" s="41">
        <v>1103.3599999999999</v>
      </c>
      <c r="AB175" s="41">
        <v>1155.6695</v>
      </c>
    </row>
    <row r="176" spans="1:28">
      <c r="A176" s="41" t="s">
        <v>137</v>
      </c>
      <c r="B176" s="41">
        <v>285</v>
      </c>
      <c r="C176" s="41">
        <v>314</v>
      </c>
      <c r="D176" s="41">
        <v>399</v>
      </c>
      <c r="E176" s="41">
        <v>457</v>
      </c>
      <c r="F176" s="41">
        <v>502</v>
      </c>
      <c r="G176" s="41">
        <v>542.15000000000009</v>
      </c>
      <c r="H176" s="41">
        <v>544.55000000000007</v>
      </c>
      <c r="I176" s="41">
        <v>548.75000000000011</v>
      </c>
      <c r="J176" s="41">
        <v>516</v>
      </c>
      <c r="K176" s="41">
        <v>518.70000000000005</v>
      </c>
      <c r="L176" s="41">
        <v>508.34999999999997</v>
      </c>
      <c r="M176" s="41">
        <v>504.7000000000001</v>
      </c>
      <c r="N176" s="41">
        <v>553.00000000000011</v>
      </c>
      <c r="O176" s="41">
        <v>623.95000000000005</v>
      </c>
      <c r="P176" s="41">
        <v>689.64999999999986</v>
      </c>
      <c r="Q176" s="41">
        <v>737.85659999999984</v>
      </c>
      <c r="R176" s="41">
        <v>800.94999999999993</v>
      </c>
      <c r="S176" s="41">
        <v>809.92999999999984</v>
      </c>
      <c r="T176" s="41">
        <v>777.68</v>
      </c>
      <c r="U176" s="41">
        <v>737</v>
      </c>
      <c r="V176" s="41">
        <v>688</v>
      </c>
      <c r="W176" s="41">
        <v>702.13000000000011</v>
      </c>
      <c r="X176" s="41">
        <v>730.22050000000013</v>
      </c>
      <c r="Y176" s="41">
        <v>741.35699999999974</v>
      </c>
      <c r="Z176" s="41">
        <v>737.23910000000001</v>
      </c>
      <c r="AA176" s="41">
        <v>800.70879999999966</v>
      </c>
      <c r="AB176" s="41">
        <v>953.20389999999941</v>
      </c>
    </row>
    <row r="177" spans="1:28">
      <c r="A177" s="41" t="s">
        <v>138</v>
      </c>
      <c r="B177" s="41">
        <v>133</v>
      </c>
      <c r="C177" s="41">
        <v>134</v>
      </c>
      <c r="D177" s="41">
        <v>142</v>
      </c>
      <c r="E177" s="41">
        <v>146</v>
      </c>
      <c r="F177" s="41">
        <v>168</v>
      </c>
      <c r="G177" s="41">
        <v>183.20000000000007</v>
      </c>
      <c r="H177" s="41">
        <v>180.8000000000001</v>
      </c>
      <c r="I177" s="41">
        <v>194.10000000000002</v>
      </c>
      <c r="J177" s="41">
        <v>225.60000000000011</v>
      </c>
      <c r="K177" s="41">
        <v>244.20000000000002</v>
      </c>
      <c r="L177" s="41">
        <v>254.20000000000005</v>
      </c>
      <c r="M177" s="41">
        <v>270.00000000000006</v>
      </c>
      <c r="N177" s="41">
        <v>265.95000000000005</v>
      </c>
      <c r="O177" s="41">
        <v>292.85000000000014</v>
      </c>
      <c r="P177" s="41">
        <v>309.20000000000033</v>
      </c>
      <c r="Q177" s="41">
        <v>319.06000000000017</v>
      </c>
      <c r="R177" s="41">
        <v>305.88000000000011</v>
      </c>
      <c r="S177" s="41">
        <v>284.36000000000007</v>
      </c>
      <c r="T177" s="41">
        <v>290.04000000000013</v>
      </c>
      <c r="U177" s="41">
        <v>299</v>
      </c>
      <c r="V177" s="41">
        <v>310</v>
      </c>
      <c r="W177" s="41">
        <v>316.64999999999998</v>
      </c>
      <c r="X177" s="41">
        <v>326.40000000000003</v>
      </c>
      <c r="Y177" s="41">
        <v>308.75000000000011</v>
      </c>
      <c r="Z177" s="41">
        <v>289.17500000000007</v>
      </c>
      <c r="AA177" s="41">
        <v>318.90000000000009</v>
      </c>
      <c r="AB177" s="41">
        <v>363.8300000000001</v>
      </c>
    </row>
    <row r="178" spans="1:28">
      <c r="A178" s="41" t="s">
        <v>139</v>
      </c>
      <c r="B178" s="41">
        <v>61</v>
      </c>
      <c r="C178" s="41">
        <v>68</v>
      </c>
      <c r="D178" s="41">
        <v>78</v>
      </c>
      <c r="E178" s="41">
        <v>89</v>
      </c>
      <c r="F178" s="41">
        <v>111</v>
      </c>
      <c r="G178" s="41">
        <v>124.13</v>
      </c>
      <c r="H178" s="41">
        <v>137.02999999999997</v>
      </c>
      <c r="I178" s="41">
        <v>193.1</v>
      </c>
      <c r="J178" s="41">
        <v>206.93000000000004</v>
      </c>
      <c r="K178" s="41">
        <v>218.53</v>
      </c>
      <c r="L178" s="41">
        <v>244.18</v>
      </c>
      <c r="M178" s="41">
        <v>311.13</v>
      </c>
      <c r="N178" s="41">
        <v>327.9799999999999</v>
      </c>
      <c r="O178" s="41">
        <v>329.03</v>
      </c>
      <c r="P178" s="41">
        <v>324.5</v>
      </c>
      <c r="Q178" s="41">
        <v>285.85000000000002</v>
      </c>
      <c r="R178" s="41">
        <v>254.75000000000003</v>
      </c>
      <c r="S178" s="41">
        <v>260.399</v>
      </c>
      <c r="T178" s="41">
        <v>266.75000000000011</v>
      </c>
      <c r="U178" s="41">
        <v>293</v>
      </c>
      <c r="V178" s="41">
        <v>281</v>
      </c>
      <c r="W178" s="41">
        <v>265.15899999999999</v>
      </c>
      <c r="X178" s="41">
        <v>282.30599999999993</v>
      </c>
      <c r="Y178" s="41">
        <v>295.05500000000012</v>
      </c>
      <c r="Z178" s="41">
        <v>300.95099999999996</v>
      </c>
      <c r="AA178" s="41">
        <v>340.25000000000011</v>
      </c>
      <c r="AB178" s="41">
        <v>365.74900000000008</v>
      </c>
    </row>
    <row r="179" spans="1:28">
      <c r="A179" s="41" t="s">
        <v>140</v>
      </c>
      <c r="B179" s="41">
        <v>143</v>
      </c>
      <c r="C179" s="41">
        <v>187</v>
      </c>
      <c r="D179" s="41">
        <v>223</v>
      </c>
      <c r="E179" s="41">
        <v>398</v>
      </c>
      <c r="F179" s="41">
        <v>519</v>
      </c>
      <c r="G179" s="41">
        <v>529.46859999999992</v>
      </c>
      <c r="H179" s="41">
        <v>554.80539999999985</v>
      </c>
      <c r="I179" s="41">
        <v>544.42379999999991</v>
      </c>
      <c r="J179" s="41">
        <v>534.39739999999983</v>
      </c>
      <c r="K179" s="41">
        <v>560.26999999999987</v>
      </c>
      <c r="L179" s="41">
        <v>604.2213999999999</v>
      </c>
      <c r="M179" s="41">
        <v>622.48350000000005</v>
      </c>
      <c r="N179" s="41">
        <v>642.08119999999974</v>
      </c>
      <c r="O179" s="41">
        <v>698.81699999999978</v>
      </c>
      <c r="P179" s="41">
        <v>722.03960000000006</v>
      </c>
      <c r="Q179" s="41">
        <v>730.33559999999989</v>
      </c>
      <c r="R179" s="41">
        <v>772.42579999999987</v>
      </c>
      <c r="S179" s="41">
        <v>772.53539999999975</v>
      </c>
      <c r="T179" s="41">
        <v>737.95599999999979</v>
      </c>
      <c r="U179" s="41">
        <v>744</v>
      </c>
      <c r="V179" s="41">
        <v>767</v>
      </c>
      <c r="W179" s="41">
        <v>803.44260000000031</v>
      </c>
      <c r="X179" s="41">
        <v>821.77630000000022</v>
      </c>
      <c r="Y179" s="41">
        <v>914.53531999999961</v>
      </c>
      <c r="Z179" s="41">
        <v>956.83069999999987</v>
      </c>
      <c r="AA179" s="41">
        <v>999.71695999999974</v>
      </c>
      <c r="AB179" s="41">
        <v>1034.7293099999997</v>
      </c>
    </row>
    <row r="180" spans="1:28">
      <c r="A180" s="41" t="s">
        <v>141</v>
      </c>
      <c r="B180" s="41">
        <v>251</v>
      </c>
      <c r="C180" s="41">
        <v>280</v>
      </c>
      <c r="D180" s="41">
        <v>318</v>
      </c>
      <c r="E180" s="41">
        <v>375</v>
      </c>
      <c r="F180" s="41">
        <v>416</v>
      </c>
      <c r="G180" s="41">
        <v>440.40000000000015</v>
      </c>
      <c r="H180" s="41">
        <v>472.3</v>
      </c>
      <c r="I180" s="41">
        <v>478.41</v>
      </c>
      <c r="J180" s="41">
        <v>494.95000000000005</v>
      </c>
      <c r="K180" s="41">
        <v>494.58000000000004</v>
      </c>
      <c r="L180" s="41">
        <v>530.04500000000007</v>
      </c>
      <c r="M180" s="41">
        <v>578.54</v>
      </c>
      <c r="N180" s="41">
        <v>594.42000000000007</v>
      </c>
      <c r="O180" s="41">
        <v>631.9</v>
      </c>
      <c r="P180" s="41">
        <v>624.91999999999985</v>
      </c>
      <c r="Q180" s="41">
        <v>623.96</v>
      </c>
      <c r="R180" s="41">
        <v>619.54999999999984</v>
      </c>
      <c r="S180" s="41">
        <v>598.84999999999991</v>
      </c>
      <c r="T180" s="41">
        <v>581.12999999999988</v>
      </c>
      <c r="U180" s="41">
        <v>559</v>
      </c>
      <c r="V180" s="41">
        <v>594</v>
      </c>
      <c r="W180" s="41">
        <v>587.98000000000047</v>
      </c>
      <c r="X180" s="41">
        <v>639.46000000000026</v>
      </c>
      <c r="Y180" s="41">
        <v>705.60999999999956</v>
      </c>
      <c r="Z180" s="41">
        <v>717.0899999999998</v>
      </c>
      <c r="AA180" s="41">
        <v>803.77999999999963</v>
      </c>
      <c r="AB180" s="41">
        <v>809.26999999999964</v>
      </c>
    </row>
    <row r="181" spans="1:28">
      <c r="A181" s="41" t="s">
        <v>142</v>
      </c>
      <c r="B181" s="41">
        <v>267</v>
      </c>
      <c r="C181" s="41">
        <v>275</v>
      </c>
      <c r="D181" s="41">
        <v>305</v>
      </c>
      <c r="E181" s="41">
        <v>346</v>
      </c>
      <c r="F181" s="41">
        <v>384</v>
      </c>
      <c r="G181" s="41">
        <v>439.11000000000007</v>
      </c>
      <c r="H181" s="41">
        <v>478.25000000000006</v>
      </c>
      <c r="I181" s="41">
        <v>494.90000000000015</v>
      </c>
      <c r="J181" s="41">
        <v>451.6495000000001</v>
      </c>
      <c r="K181" s="41">
        <v>433.36000000000013</v>
      </c>
      <c r="L181" s="41">
        <v>466.70000000000016</v>
      </c>
      <c r="M181" s="41">
        <v>472.10000000000014</v>
      </c>
      <c r="N181" s="41">
        <v>473.20000000000005</v>
      </c>
      <c r="O181" s="41">
        <v>533.75</v>
      </c>
      <c r="P181" s="41">
        <v>552.0421</v>
      </c>
      <c r="Q181" s="41">
        <v>617.39210000000014</v>
      </c>
      <c r="R181" s="41">
        <v>628.57109999999989</v>
      </c>
      <c r="S181" s="41">
        <v>606.8211</v>
      </c>
      <c r="T181" s="41">
        <v>580.47109999999998</v>
      </c>
      <c r="U181" s="41">
        <v>554</v>
      </c>
      <c r="V181" s="41">
        <v>531</v>
      </c>
      <c r="W181" s="41">
        <v>553.68320000000017</v>
      </c>
      <c r="X181" s="41">
        <v>627.16470000000027</v>
      </c>
      <c r="Y181" s="41">
        <v>667.41999999999928</v>
      </c>
      <c r="Z181" s="41">
        <v>754.66999999999928</v>
      </c>
      <c r="AA181" s="41">
        <v>810.34999999999945</v>
      </c>
      <c r="AB181" s="41">
        <v>824.24210499999936</v>
      </c>
    </row>
    <row r="182" spans="1:28">
      <c r="A182" s="41" t="s">
        <v>143</v>
      </c>
      <c r="B182" s="41">
        <v>128</v>
      </c>
      <c r="C182" s="41">
        <v>128</v>
      </c>
      <c r="D182" s="41">
        <v>136</v>
      </c>
      <c r="E182" s="41">
        <v>141</v>
      </c>
      <c r="F182" s="41">
        <v>167</v>
      </c>
      <c r="G182" s="41">
        <v>198.75000000000003</v>
      </c>
      <c r="H182" s="41">
        <v>193.75000000000006</v>
      </c>
      <c r="I182" s="41">
        <v>193.8</v>
      </c>
      <c r="J182" s="41">
        <v>214.82000000000002</v>
      </c>
      <c r="K182" s="41">
        <v>223.15</v>
      </c>
      <c r="L182" s="41">
        <v>268.13</v>
      </c>
      <c r="M182" s="41">
        <v>291.39999999999998</v>
      </c>
      <c r="N182" s="41">
        <v>300.40999999999997</v>
      </c>
      <c r="O182" s="41">
        <v>294.81</v>
      </c>
      <c r="P182" s="41">
        <v>287.19</v>
      </c>
      <c r="Q182" s="41">
        <v>277.96000000000004</v>
      </c>
      <c r="R182" s="41">
        <v>253.1</v>
      </c>
      <c r="S182" s="41">
        <v>252.14999999999995</v>
      </c>
      <c r="T182" s="41">
        <v>262.50000000000006</v>
      </c>
      <c r="U182" s="41">
        <v>278</v>
      </c>
      <c r="V182" s="41">
        <v>310</v>
      </c>
      <c r="W182" s="41">
        <v>299.09999999999991</v>
      </c>
      <c r="X182" s="41">
        <v>290.95999999999998</v>
      </c>
      <c r="Y182" s="41">
        <v>271.00000000000017</v>
      </c>
      <c r="Z182" s="41">
        <v>259.19000000000011</v>
      </c>
      <c r="AA182" s="41">
        <v>312.60000000000014</v>
      </c>
      <c r="AB182" s="41">
        <v>372.35000000000036</v>
      </c>
    </row>
    <row r="183" spans="1:28">
      <c r="A183" s="41" t="s">
        <v>144</v>
      </c>
      <c r="B183" s="41">
        <v>6</v>
      </c>
      <c r="C183" s="41">
        <v>2</v>
      </c>
      <c r="D183" s="41">
        <v>636.16999999999996</v>
      </c>
      <c r="E183" s="41">
        <v>649.29999999999995</v>
      </c>
      <c r="F183" s="41">
        <v>668</v>
      </c>
      <c r="G183" s="41">
        <v>701.82730000000004</v>
      </c>
      <c r="H183" s="41">
        <v>815.17250000000001</v>
      </c>
      <c r="I183" s="41">
        <v>846.95159999999998</v>
      </c>
      <c r="J183" s="41">
        <v>966.21879999999999</v>
      </c>
      <c r="K183" s="41">
        <v>993.3605</v>
      </c>
      <c r="L183" s="41">
        <v>1023.6105</v>
      </c>
      <c r="M183" s="41">
        <v>1012.4105</v>
      </c>
      <c r="N183" s="41">
        <v>961.55000000000007</v>
      </c>
      <c r="O183" s="41">
        <v>960.6</v>
      </c>
      <c r="P183" s="41">
        <v>947.63</v>
      </c>
      <c r="Q183" s="41">
        <v>960.89999999999986</v>
      </c>
      <c r="R183" s="41">
        <v>970.29999999999984</v>
      </c>
      <c r="S183" s="41">
        <v>1010.87</v>
      </c>
      <c r="T183" s="41">
        <v>1091.8000000000002</v>
      </c>
      <c r="U183" s="41">
        <v>1159</v>
      </c>
      <c r="V183" s="41">
        <v>1242</v>
      </c>
      <c r="W183" s="41">
        <v>1288.3499999999999</v>
      </c>
      <c r="X183" s="41">
        <v>1448.95</v>
      </c>
      <c r="Y183" s="41">
        <v>1615.3</v>
      </c>
      <c r="Z183" s="41">
        <v>1765.8999999999996</v>
      </c>
      <c r="AA183" s="41">
        <v>2012.9499999999996</v>
      </c>
      <c r="AB183" s="41">
        <v>2171.5</v>
      </c>
    </row>
    <row r="184" spans="1:28">
      <c r="A184" s="41" t="s">
        <v>145</v>
      </c>
      <c r="B184" s="41">
        <v>359</v>
      </c>
      <c r="C184" s="41">
        <v>387.3</v>
      </c>
      <c r="D184" s="41">
        <v>442.79999999999995</v>
      </c>
      <c r="E184" s="41">
        <v>493.50000000000006</v>
      </c>
      <c r="F184" s="41">
        <v>516</v>
      </c>
      <c r="G184" s="41">
        <v>563.69999999999993</v>
      </c>
      <c r="H184" s="41">
        <v>589.69999999999993</v>
      </c>
      <c r="I184" s="41">
        <v>621.19999999999993</v>
      </c>
      <c r="J184" s="41">
        <v>630.65000000000009</v>
      </c>
      <c r="K184" s="41">
        <v>645.39999999999986</v>
      </c>
      <c r="L184" s="41">
        <v>683.69999999999982</v>
      </c>
      <c r="M184" s="41">
        <v>745.3</v>
      </c>
      <c r="N184" s="41">
        <v>839.5</v>
      </c>
      <c r="O184" s="41">
        <v>828.7299999999999</v>
      </c>
      <c r="P184" s="41">
        <v>774.68820000000005</v>
      </c>
      <c r="Q184" s="41">
        <v>784.40000000000009</v>
      </c>
      <c r="R184" s="41">
        <v>806.33600000000013</v>
      </c>
      <c r="S184" s="41">
        <v>832.88</v>
      </c>
      <c r="T184" s="41">
        <v>887.89499999999998</v>
      </c>
      <c r="U184" s="41">
        <v>920</v>
      </c>
      <c r="V184" s="41">
        <v>922</v>
      </c>
      <c r="W184" s="41">
        <v>1002.848</v>
      </c>
      <c r="X184" s="41">
        <v>1093.5900000000001</v>
      </c>
      <c r="Y184" s="41">
        <v>1190.6049999999998</v>
      </c>
      <c r="Z184" s="41">
        <v>1222.646</v>
      </c>
      <c r="AA184" s="41">
        <v>1308.0659999999998</v>
      </c>
      <c r="AB184" s="41">
        <v>1379.6670000000001</v>
      </c>
    </row>
    <row r="185" spans="1:28">
      <c r="A185" s="41" t="s">
        <v>146</v>
      </c>
      <c r="B185" s="41">
        <v>236</v>
      </c>
      <c r="C185" s="41">
        <v>299</v>
      </c>
      <c r="D185" s="41">
        <v>341</v>
      </c>
      <c r="E185" s="41">
        <v>402</v>
      </c>
      <c r="F185" s="41">
        <v>443</v>
      </c>
      <c r="G185" s="41">
        <v>485.95</v>
      </c>
      <c r="H185" s="41">
        <v>528.56999999999994</v>
      </c>
      <c r="I185" s="41">
        <v>610.89469999999983</v>
      </c>
      <c r="J185" s="41">
        <v>616.86849999999981</v>
      </c>
      <c r="K185" s="41">
        <v>599.02639999999985</v>
      </c>
      <c r="L185" s="41">
        <v>626.63160000000005</v>
      </c>
      <c r="M185" s="41">
        <v>671.30000000000007</v>
      </c>
      <c r="N185" s="41">
        <v>671.55000000000018</v>
      </c>
      <c r="O185" s="41">
        <v>721.67</v>
      </c>
      <c r="P185" s="41">
        <v>705.66000000000008</v>
      </c>
      <c r="Q185" s="41">
        <v>633.66999999999985</v>
      </c>
      <c r="R185" s="41">
        <v>598.55999999999995</v>
      </c>
      <c r="S185" s="41">
        <v>573.08000000000004</v>
      </c>
      <c r="T185" s="41">
        <v>572.1</v>
      </c>
      <c r="U185" s="41">
        <v>606</v>
      </c>
      <c r="V185" s="41">
        <v>613</v>
      </c>
      <c r="W185" s="41">
        <v>621.69999999999982</v>
      </c>
      <c r="X185" s="41">
        <v>674.26</v>
      </c>
      <c r="Y185" s="41">
        <v>721.08600000000001</v>
      </c>
      <c r="Z185" s="41">
        <v>771.87599999999986</v>
      </c>
      <c r="AA185" s="41">
        <v>842.18999999999983</v>
      </c>
      <c r="AB185" s="41">
        <v>981.22399999999982</v>
      </c>
    </row>
    <row r="186" spans="1:28">
      <c r="A186" s="41" t="s">
        <v>147</v>
      </c>
      <c r="B186" s="41">
        <v>265</v>
      </c>
      <c r="C186" s="41">
        <v>282.48</v>
      </c>
      <c r="D186" s="41">
        <v>313.8</v>
      </c>
      <c r="E186" s="41">
        <v>329.14</v>
      </c>
      <c r="F186" s="41">
        <v>394</v>
      </c>
      <c r="G186" s="41">
        <v>441.58230000000003</v>
      </c>
      <c r="H186" s="41">
        <v>452.89909999999998</v>
      </c>
      <c r="I186" s="41">
        <v>460.3526</v>
      </c>
      <c r="J186" s="41">
        <v>468.91049999999996</v>
      </c>
      <c r="K186" s="41">
        <v>493.64750000000004</v>
      </c>
      <c r="L186" s="41">
        <v>540.56600000000003</v>
      </c>
      <c r="M186" s="41">
        <v>608.54449999999997</v>
      </c>
      <c r="N186" s="41">
        <v>607.56280000000004</v>
      </c>
      <c r="O186" s="41">
        <v>682.34569999999997</v>
      </c>
      <c r="P186" s="41">
        <v>726.70899999999995</v>
      </c>
      <c r="Q186" s="41">
        <v>691.63720000000012</v>
      </c>
      <c r="R186" s="41">
        <v>663.28070000000014</v>
      </c>
      <c r="S186" s="41">
        <v>622.18600000000015</v>
      </c>
      <c r="T186" s="41">
        <v>591.56260000000009</v>
      </c>
      <c r="U186" s="41">
        <v>601</v>
      </c>
      <c r="V186" s="41">
        <v>634</v>
      </c>
      <c r="W186" s="41">
        <v>677.26050000000032</v>
      </c>
      <c r="X186" s="41">
        <v>747.86780000000033</v>
      </c>
      <c r="Y186" s="41">
        <v>813.53099999999858</v>
      </c>
      <c r="Z186" s="41">
        <v>890.41779999999972</v>
      </c>
      <c r="AA186" s="41">
        <v>960.90829999999971</v>
      </c>
      <c r="AB186" s="41">
        <v>996.50349999999889</v>
      </c>
    </row>
    <row r="187" spans="1:28">
      <c r="A187" s="41" t="s">
        <v>148</v>
      </c>
      <c r="B187" s="41">
        <v>1</v>
      </c>
      <c r="C187" s="41">
        <v>4</v>
      </c>
      <c r="D187" s="41">
        <v>5</v>
      </c>
      <c r="E187" s="41">
        <v>8</v>
      </c>
      <c r="F187" s="41">
        <v>9</v>
      </c>
      <c r="G187" s="41">
        <v>11.2</v>
      </c>
      <c r="H187" s="41">
        <v>12.131600000000001</v>
      </c>
      <c r="I187" s="41">
        <v>12</v>
      </c>
      <c r="J187" s="41">
        <v>18.999999999999996</v>
      </c>
      <c r="K187" s="41">
        <v>28</v>
      </c>
      <c r="L187" s="41">
        <v>32.200000000000003</v>
      </c>
      <c r="M187" s="41">
        <v>26.1</v>
      </c>
      <c r="N187" s="41">
        <v>31.1</v>
      </c>
      <c r="O187" s="41">
        <v>41.773800000000001</v>
      </c>
      <c r="P187" s="41">
        <v>47.773800000000001</v>
      </c>
      <c r="Q187" s="41">
        <v>48.873699999999999</v>
      </c>
      <c r="R187" s="41">
        <v>42.873800000000003</v>
      </c>
      <c r="S187" s="41">
        <v>36.805300000000003</v>
      </c>
      <c r="T187" s="41">
        <v>28.65</v>
      </c>
      <c r="U187" s="41">
        <v>36</v>
      </c>
      <c r="V187" s="41">
        <v>40</v>
      </c>
      <c r="W187" s="41">
        <v>43.050000000000004</v>
      </c>
      <c r="X187" s="41">
        <v>44.5</v>
      </c>
      <c r="Y187" s="41">
        <v>58.1</v>
      </c>
      <c r="Z187" s="41">
        <v>58.442099999999989</v>
      </c>
      <c r="AA187" s="41">
        <v>70.442099999999982</v>
      </c>
      <c r="AB187" s="41">
        <v>73.57889999999999</v>
      </c>
    </row>
    <row r="188" spans="1:28" s="45" customFormat="1">
      <c r="A188" s="71" t="s">
        <v>165</v>
      </c>
      <c r="B188" s="71">
        <f t="shared" ref="B188:S188" si="42">SUM(B174:B187)</f>
        <v>2875</v>
      </c>
      <c r="C188" s="71">
        <f t="shared" si="42"/>
        <v>3179.78</v>
      </c>
      <c r="D188" s="71">
        <f t="shared" si="42"/>
        <v>4246.7700000000004</v>
      </c>
      <c r="E188" s="71">
        <f t="shared" si="42"/>
        <v>4825.9400000000005</v>
      </c>
      <c r="F188" s="71">
        <f t="shared" si="42"/>
        <v>5390</v>
      </c>
      <c r="G188" s="71">
        <f t="shared" si="42"/>
        <v>5825.1615000000002</v>
      </c>
      <c r="H188" s="71">
        <f t="shared" si="42"/>
        <v>6244.9833999999992</v>
      </c>
      <c r="I188" s="71">
        <f t="shared" si="42"/>
        <v>6513.8695999999991</v>
      </c>
      <c r="J188" s="71">
        <f t="shared" si="42"/>
        <v>6681.4070999999994</v>
      </c>
      <c r="K188" s="71">
        <f t="shared" si="42"/>
        <v>6825.9347999999991</v>
      </c>
      <c r="L188" s="71">
        <f t="shared" si="42"/>
        <v>7170.1582999999982</v>
      </c>
      <c r="M188" s="71">
        <f t="shared" si="42"/>
        <v>7488.0568000000003</v>
      </c>
      <c r="N188" s="71">
        <f t="shared" si="42"/>
        <v>7696.8753999999999</v>
      </c>
      <c r="O188" s="71">
        <f t="shared" si="42"/>
        <v>8109.6347000000005</v>
      </c>
      <c r="P188" s="71">
        <f t="shared" si="42"/>
        <v>8139.5178999999989</v>
      </c>
      <c r="Q188" s="71">
        <f t="shared" si="42"/>
        <v>8146.5366000000004</v>
      </c>
      <c r="R188" s="71">
        <f t="shared" si="42"/>
        <v>8160.3162000000011</v>
      </c>
      <c r="S188" s="71">
        <f t="shared" si="42"/>
        <v>8141.9454999999998</v>
      </c>
      <c r="T188" s="71">
        <f>SUM(T174:T187)</f>
        <v>8246.226099999998</v>
      </c>
      <c r="U188" s="71">
        <f>SUM(U174:U187)</f>
        <v>8361</v>
      </c>
      <c r="V188" s="71">
        <v>8492</v>
      </c>
      <c r="W188" s="75">
        <f t="shared" ref="W188:AB188" si="43">SUM(W174:W187)</f>
        <v>8762.4369000000006</v>
      </c>
      <c r="X188" s="75">
        <f t="shared" si="43"/>
        <v>9431.0902000000006</v>
      </c>
      <c r="Y188" s="75">
        <f t="shared" si="43"/>
        <v>10128.074519999996</v>
      </c>
      <c r="Z188" s="75">
        <f t="shared" si="43"/>
        <v>10596.248599999999</v>
      </c>
      <c r="AA188" s="75">
        <f t="shared" si="43"/>
        <v>11603.438459999996</v>
      </c>
      <c r="AB188" s="75">
        <f t="shared" si="43"/>
        <v>12444.727914999996</v>
      </c>
    </row>
    <row r="190" spans="1:28">
      <c r="A190" s="41" t="s">
        <v>132</v>
      </c>
    </row>
    <row r="191" spans="1:28" s="45" customFormat="1">
      <c r="A191" s="41" t="s">
        <v>133</v>
      </c>
      <c r="U191" s="38"/>
      <c r="W191" s="38"/>
    </row>
    <row r="203" spans="1:1">
      <c r="A203" s="45"/>
    </row>
  </sheetData>
  <pageMargins left="0.70866141732283472" right="0.70866141732283472" top="0.74803149606299213" bottom="0.74803149606299213" header="0.31496062992125984" footer="0.31496062992125984"/>
  <pageSetup paperSize="9" scale="61" orientation="landscape" r:id="rId1"/>
  <headerFooter>
    <oddFooter>&amp;L&amp;Z&amp;F</oddFooter>
  </headerFooter>
  <rowBreaks count="2" manualBreakCount="2">
    <brk id="53" max="16383" man="1"/>
    <brk id="1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158"/>
  <sheetViews>
    <sheetView topLeftCell="A113" zoomScaleNormal="100" workbookViewId="0">
      <pane xSplit="1" topLeftCell="AC1" activePane="topRight" state="frozen"/>
      <selection pane="topRight" activeCell="AJ3" sqref="AJ3:AJ122"/>
    </sheetView>
  </sheetViews>
  <sheetFormatPr defaultColWidth="9.1796875" defaultRowHeight="14.5"/>
  <cols>
    <col min="1" max="1" width="17.453125" customWidth="1"/>
    <col min="2" max="27" width="7.7265625" customWidth="1"/>
    <col min="28" max="28" width="9.1796875" style="25"/>
    <col min="30" max="30" width="9.54296875" bestFit="1" customWidth="1"/>
    <col min="32" max="32" width="9.26953125" style="25" bestFit="1" customWidth="1"/>
    <col min="33" max="34" width="9.26953125" bestFit="1" customWidth="1"/>
    <col min="35" max="35" width="12.26953125" bestFit="1" customWidth="1"/>
    <col min="36" max="36" width="9.54296875" bestFit="1" customWidth="1"/>
    <col min="37" max="38" width="9.26953125" bestFit="1" customWidth="1"/>
    <col min="39" max="40" width="9.54296875" bestFit="1" customWidth="1"/>
  </cols>
  <sheetData>
    <row r="1" spans="1:42" ht="18.5">
      <c r="A1" s="5" t="s">
        <v>6</v>
      </c>
    </row>
    <row r="3" spans="1:42" s="1" customFormat="1">
      <c r="A3" s="78" t="s">
        <v>124</v>
      </c>
      <c r="B3" s="78">
        <v>1990</v>
      </c>
      <c r="C3" s="78">
        <v>1991</v>
      </c>
      <c r="D3" s="78">
        <v>1992</v>
      </c>
      <c r="E3" s="78">
        <v>1993</v>
      </c>
      <c r="F3" s="78">
        <v>1994</v>
      </c>
      <c r="G3" s="78">
        <v>1995</v>
      </c>
      <c r="H3" s="78">
        <v>1996</v>
      </c>
      <c r="I3" s="78">
        <v>1997</v>
      </c>
      <c r="J3" s="78">
        <v>1998</v>
      </c>
      <c r="K3" s="78">
        <v>1999</v>
      </c>
      <c r="L3" s="78">
        <v>2000</v>
      </c>
      <c r="M3" s="78">
        <v>2001</v>
      </c>
      <c r="N3" s="78">
        <v>2002</v>
      </c>
      <c r="O3" s="78">
        <v>2003</v>
      </c>
      <c r="P3" s="78">
        <v>2004</v>
      </c>
      <c r="Q3" s="78">
        <v>2005</v>
      </c>
      <c r="R3" s="78">
        <v>2006</v>
      </c>
      <c r="S3" s="78">
        <v>2007</v>
      </c>
      <c r="T3" s="78">
        <v>2008</v>
      </c>
      <c r="U3" s="78">
        <v>2009</v>
      </c>
      <c r="V3" s="78">
        <v>2010</v>
      </c>
      <c r="W3" s="78">
        <v>2011</v>
      </c>
      <c r="X3" s="78">
        <v>2012</v>
      </c>
      <c r="Y3" s="78">
        <v>2013</v>
      </c>
      <c r="Z3" s="78">
        <v>2014</v>
      </c>
      <c r="AA3" s="78">
        <v>2015</v>
      </c>
      <c r="AB3" s="79">
        <v>2016</v>
      </c>
      <c r="AC3" s="79">
        <v>2017</v>
      </c>
      <c r="AD3" s="79">
        <v>2018</v>
      </c>
      <c r="AE3" s="79">
        <v>2019</v>
      </c>
      <c r="AF3" s="79">
        <v>2020</v>
      </c>
      <c r="AG3" s="79">
        <v>2021</v>
      </c>
      <c r="AH3" s="79">
        <v>2022</v>
      </c>
      <c r="AI3" s="79">
        <v>2023</v>
      </c>
      <c r="AJ3" s="79">
        <v>2024</v>
      </c>
    </row>
    <row r="4" spans="1:42">
      <c r="A4" t="s">
        <v>166</v>
      </c>
      <c r="B4" s="25">
        <v>1039</v>
      </c>
      <c r="C4" s="25">
        <v>1116</v>
      </c>
      <c r="D4" s="25">
        <v>1178</v>
      </c>
      <c r="E4" s="25">
        <v>1197</v>
      </c>
      <c r="F4" s="25">
        <v>1150</v>
      </c>
      <c r="G4" s="25">
        <v>1115</v>
      </c>
      <c r="H4" s="25">
        <v>1095</v>
      </c>
      <c r="I4" s="25">
        <v>1093</v>
      </c>
      <c r="J4" s="25">
        <v>1067</v>
      </c>
      <c r="K4" s="25">
        <v>1075.6899999999998</v>
      </c>
      <c r="L4" s="25">
        <v>1102.76</v>
      </c>
      <c r="M4" s="25">
        <v>1099.6500000000001</v>
      </c>
      <c r="N4" s="25">
        <v>1195</v>
      </c>
      <c r="O4" s="25">
        <v>1217.6991999999993</v>
      </c>
      <c r="P4" s="25">
        <v>1218.8499999999992</v>
      </c>
      <c r="Q4" s="25">
        <v>1176.0566999999996</v>
      </c>
      <c r="R4" s="25">
        <v>1194.8448999999998</v>
      </c>
      <c r="S4" s="25">
        <v>1247.1884999999997</v>
      </c>
      <c r="T4" s="25">
        <v>1311.1620999999991</v>
      </c>
      <c r="U4" s="25">
        <v>1413.5489999999998</v>
      </c>
      <c r="V4" s="25">
        <v>1413.4433999999997</v>
      </c>
      <c r="W4" s="25">
        <v>1511.2336000000003</v>
      </c>
      <c r="X4" s="25">
        <v>1593.1671000000001</v>
      </c>
      <c r="Y4" s="80">
        <v>1566.3321999999987</v>
      </c>
      <c r="Z4" s="80">
        <v>1541.1468999999995</v>
      </c>
      <c r="AA4" s="80">
        <v>1536.3988999999995</v>
      </c>
      <c r="AB4" s="25">
        <v>1496.2629999999999</v>
      </c>
      <c r="AC4" s="25">
        <v>1540.6443000000004</v>
      </c>
      <c r="AD4" s="25">
        <v>1610.6927000000001</v>
      </c>
      <c r="AE4" s="25">
        <v>1770.2319000000002</v>
      </c>
      <c r="AF4" s="25">
        <v>1954.1672000000003</v>
      </c>
      <c r="AG4" s="25">
        <v>2094</v>
      </c>
      <c r="AH4" s="25">
        <f>AH37+AH48+AH59+AH70+AH81+AH92+AH114</f>
        <v>2240.3474999999999</v>
      </c>
      <c r="AI4" s="25">
        <f>AI37+AI48+AI59+AI70+AI81+AI92+AI114</f>
        <v>2367.9740999999995</v>
      </c>
      <c r="AJ4" s="25">
        <f>AJ37+AJ48+AJ59+AJ70+AJ81+AJ92+AJ114</f>
        <v>2452.0761999999986</v>
      </c>
    </row>
    <row r="5" spans="1:42">
      <c r="A5" t="s">
        <v>167</v>
      </c>
      <c r="B5" s="25">
        <v>3190</v>
      </c>
      <c r="C5" s="25">
        <v>3215</v>
      </c>
      <c r="D5" s="25">
        <v>3256</v>
      </c>
      <c r="E5" s="25">
        <v>3239</v>
      </c>
      <c r="F5" s="25">
        <v>3194</v>
      </c>
      <c r="G5" s="25">
        <v>3254</v>
      </c>
      <c r="H5" s="25">
        <v>2928</v>
      </c>
      <c r="I5" s="25">
        <v>2909</v>
      </c>
      <c r="J5" s="25">
        <v>2955</v>
      </c>
      <c r="K5" s="25">
        <v>3206</v>
      </c>
      <c r="L5" s="25">
        <v>3484</v>
      </c>
      <c r="M5" s="25">
        <v>3745</v>
      </c>
      <c r="N5" s="25">
        <v>4072</v>
      </c>
      <c r="O5" s="25">
        <v>4200.6521000000021</v>
      </c>
      <c r="P5" s="25">
        <v>4267.6219000000037</v>
      </c>
      <c r="Q5" s="25">
        <v>4130.3830000000034</v>
      </c>
      <c r="R5" s="25">
        <v>4179.5403000000078</v>
      </c>
      <c r="S5" s="25">
        <v>4237.118500000005</v>
      </c>
      <c r="T5" s="25">
        <v>4203.0948000000053</v>
      </c>
      <c r="U5" s="25">
        <v>4244.8988000000036</v>
      </c>
      <c r="V5" s="25">
        <v>4417.4443000000056</v>
      </c>
      <c r="W5" s="25">
        <v>4520.2872000000034</v>
      </c>
      <c r="X5" s="25">
        <v>4526.8569999999991</v>
      </c>
      <c r="Y5" s="25">
        <v>4660.219900000001</v>
      </c>
      <c r="Z5" s="25">
        <v>4884.7232000000058</v>
      </c>
      <c r="AA5" s="25">
        <v>4976.0738000000065</v>
      </c>
      <c r="AB5" s="25">
        <v>5070.3757999999998</v>
      </c>
      <c r="AC5" s="25">
        <v>5098.4213999999993</v>
      </c>
      <c r="AD5" s="25">
        <v>5217.6453999999994</v>
      </c>
      <c r="AE5" s="25">
        <v>5461.6702100000002</v>
      </c>
      <c r="AF5" s="25">
        <v>6004.7356100000006</v>
      </c>
      <c r="AG5" s="25">
        <v>6481</v>
      </c>
      <c r="AH5" s="25">
        <f t="shared" ref="AH5:AJ11" si="0">AH38+AH49+AH60+AH71+AH82+AH93+AH115</f>
        <v>6587.4386100000011</v>
      </c>
      <c r="AI5" s="25">
        <f t="shared" si="0"/>
        <v>6889.932240000001</v>
      </c>
      <c r="AJ5" s="25">
        <f t="shared" si="0"/>
        <v>7076.7106750000003</v>
      </c>
      <c r="AK5" s="25"/>
      <c r="AL5" s="25"/>
      <c r="AM5" s="25"/>
      <c r="AN5" s="25"/>
      <c r="AO5" s="25"/>
      <c r="AP5" s="25"/>
    </row>
    <row r="6" spans="1:42">
      <c r="A6" t="s">
        <v>168</v>
      </c>
      <c r="B6" s="25">
        <v>3410</v>
      </c>
      <c r="C6" s="25">
        <v>3633</v>
      </c>
      <c r="D6" s="25">
        <v>3885</v>
      </c>
      <c r="E6" s="25">
        <v>4073</v>
      </c>
      <c r="F6" s="25">
        <v>4044</v>
      </c>
      <c r="G6" s="25">
        <v>3685</v>
      </c>
      <c r="H6" s="25">
        <v>3516</v>
      </c>
      <c r="I6" s="25">
        <v>3722</v>
      </c>
      <c r="J6" s="25">
        <v>3880</v>
      </c>
      <c r="K6" s="25">
        <v>4074.0000000000005</v>
      </c>
      <c r="L6" s="25">
        <v>4118.829999999999</v>
      </c>
      <c r="M6" s="25">
        <v>4497.7</v>
      </c>
      <c r="N6" s="25">
        <v>4804</v>
      </c>
      <c r="O6" s="25">
        <v>4724.6493000000073</v>
      </c>
      <c r="P6" s="25">
        <v>4745.6440000000066</v>
      </c>
      <c r="Q6" s="25">
        <v>4934.6425000000054</v>
      </c>
      <c r="R6" s="25">
        <v>5076.8449000000046</v>
      </c>
      <c r="S6" s="25">
        <v>5224.2918000000082</v>
      </c>
      <c r="T6" s="25">
        <v>5420.6063000000013</v>
      </c>
      <c r="U6" s="25">
        <v>5610.1196000000036</v>
      </c>
      <c r="V6" s="25">
        <v>5633.0961999999981</v>
      </c>
      <c r="W6" s="25">
        <v>5571.9941000000026</v>
      </c>
      <c r="X6" s="25">
        <v>5454.4483157894729</v>
      </c>
      <c r="Y6" s="25">
        <v>5477.6741000000075</v>
      </c>
      <c r="Z6" s="25">
        <v>5574.560100000007</v>
      </c>
      <c r="AA6" s="25">
        <v>5585.9241000000029</v>
      </c>
      <c r="AB6" s="25">
        <v>5829.5590999999986</v>
      </c>
      <c r="AC6" s="25">
        <v>6131.2646000000004</v>
      </c>
      <c r="AD6" s="25">
        <v>6330.0170000000007</v>
      </c>
      <c r="AE6" s="25">
        <v>6706.8688999999986</v>
      </c>
      <c r="AF6" s="25">
        <v>7255.1566894736825</v>
      </c>
      <c r="AG6" s="25">
        <v>7647</v>
      </c>
      <c r="AH6" s="25">
        <f t="shared" si="0"/>
        <v>7936.3100000000013</v>
      </c>
      <c r="AI6" s="25">
        <f t="shared" si="0"/>
        <v>8610.5820000000022</v>
      </c>
      <c r="AJ6" s="25">
        <f t="shared" si="0"/>
        <v>9075.396300000004</v>
      </c>
      <c r="AK6" s="25"/>
      <c r="AL6" s="25"/>
      <c r="AM6" s="25"/>
      <c r="AN6" s="25"/>
      <c r="AO6" s="25"/>
      <c r="AP6" s="25"/>
    </row>
    <row r="7" spans="1:42">
      <c r="A7" t="s">
        <v>169</v>
      </c>
      <c r="B7" s="25">
        <v>1235</v>
      </c>
      <c r="C7" s="25">
        <v>1291</v>
      </c>
      <c r="D7" s="25">
        <v>1428</v>
      </c>
      <c r="E7" s="25">
        <v>1496</v>
      </c>
      <c r="F7" s="25">
        <v>1500</v>
      </c>
      <c r="G7" s="25">
        <v>1448</v>
      </c>
      <c r="H7" s="25">
        <v>1452</v>
      </c>
      <c r="I7" s="25">
        <v>1421</v>
      </c>
      <c r="J7" s="25">
        <v>1454</v>
      </c>
      <c r="K7" s="25">
        <v>1421</v>
      </c>
      <c r="L7" s="25">
        <v>1467</v>
      </c>
      <c r="M7" s="25">
        <v>1503</v>
      </c>
      <c r="N7" s="25">
        <v>1572</v>
      </c>
      <c r="O7" s="25">
        <v>1644.9755000000009</v>
      </c>
      <c r="P7" s="25">
        <v>1644.5245999999995</v>
      </c>
      <c r="Q7" s="25">
        <v>1612.9031999999997</v>
      </c>
      <c r="R7" s="25">
        <v>1664.3557999999998</v>
      </c>
      <c r="S7" s="25">
        <v>1772.5158999999999</v>
      </c>
      <c r="T7" s="25">
        <v>1870.8891000000015</v>
      </c>
      <c r="U7" s="25">
        <v>1979.1786000000027</v>
      </c>
      <c r="V7" s="25">
        <v>1970.6341000000007</v>
      </c>
      <c r="W7" s="25">
        <v>1942.9622000000002</v>
      </c>
      <c r="X7" s="25">
        <v>1990.6005</v>
      </c>
      <c r="Y7" s="25">
        <v>1988.3621999999996</v>
      </c>
      <c r="Z7" s="25">
        <v>1926.2973000000018</v>
      </c>
      <c r="AA7" s="25">
        <v>1951.5720000000006</v>
      </c>
      <c r="AB7" s="25">
        <v>1954.2362000000001</v>
      </c>
      <c r="AC7" s="25">
        <v>2115.8083999999999</v>
      </c>
      <c r="AD7" s="25">
        <v>2204.9363999999996</v>
      </c>
      <c r="AE7" s="25">
        <v>2281.8142000000003</v>
      </c>
      <c r="AF7" s="25">
        <v>2321.1322</v>
      </c>
      <c r="AG7" s="25">
        <v>2409</v>
      </c>
      <c r="AH7" s="25">
        <f t="shared" si="0"/>
        <v>2544.1047200000003</v>
      </c>
      <c r="AI7" s="25">
        <f t="shared" si="0"/>
        <v>2675.3758399999992</v>
      </c>
      <c r="AJ7" s="25">
        <f t="shared" si="0"/>
        <v>2772.4287599999998</v>
      </c>
      <c r="AK7" s="25"/>
      <c r="AL7" s="25"/>
      <c r="AM7" s="25"/>
      <c r="AN7" s="25"/>
      <c r="AO7" s="25"/>
      <c r="AP7" s="25"/>
    </row>
    <row r="8" spans="1:42">
      <c r="A8" t="s">
        <v>170</v>
      </c>
      <c r="B8" s="25">
        <v>1332</v>
      </c>
      <c r="C8" s="25">
        <v>1350</v>
      </c>
      <c r="D8" s="25">
        <v>1424</v>
      </c>
      <c r="E8" s="25">
        <v>1454</v>
      </c>
      <c r="F8" s="25">
        <v>1452</v>
      </c>
      <c r="G8" s="25">
        <v>1427</v>
      </c>
      <c r="H8" s="25">
        <v>1414</v>
      </c>
      <c r="I8" s="25">
        <v>1402</v>
      </c>
      <c r="J8" s="25">
        <v>1423</v>
      </c>
      <c r="K8" s="25">
        <v>1464</v>
      </c>
      <c r="L8" s="25">
        <v>1495</v>
      </c>
      <c r="M8" s="25">
        <v>1463</v>
      </c>
      <c r="N8" s="25">
        <v>1489</v>
      </c>
      <c r="O8" s="25">
        <v>1474.8955999999996</v>
      </c>
      <c r="P8" s="25">
        <v>1453.171399999999</v>
      </c>
      <c r="Q8" s="25">
        <v>1420.9962000000003</v>
      </c>
      <c r="R8" s="25">
        <v>1431.873099999998</v>
      </c>
      <c r="S8" s="25">
        <v>1467.3815999999986</v>
      </c>
      <c r="T8" s="25">
        <v>1526.5634000000002</v>
      </c>
      <c r="U8" s="25">
        <v>1569.4076999999991</v>
      </c>
      <c r="V8" s="25">
        <v>1716.6665999999991</v>
      </c>
      <c r="W8" s="25">
        <v>1763.4002999999989</v>
      </c>
      <c r="X8" s="25">
        <v>1760.8373999999999</v>
      </c>
      <c r="Y8" s="25">
        <v>1797.2287999999978</v>
      </c>
      <c r="Z8" s="25">
        <v>1801.862799999999</v>
      </c>
      <c r="AA8" s="25">
        <v>1836.7100999999998</v>
      </c>
      <c r="AB8" s="25">
        <v>1938.2553000000003</v>
      </c>
      <c r="AC8" s="25">
        <v>1906.3273199999999</v>
      </c>
      <c r="AD8" s="25">
        <v>1949.6985</v>
      </c>
      <c r="AE8" s="25">
        <v>2007.3903</v>
      </c>
      <c r="AF8" s="25">
        <v>2148.7104100000001</v>
      </c>
      <c r="AG8" s="25">
        <v>2248</v>
      </c>
      <c r="AH8" s="25">
        <f t="shared" si="0"/>
        <v>2379.9479799999999</v>
      </c>
      <c r="AI8" s="25">
        <f t="shared" si="0"/>
        <v>2567.2028999999998</v>
      </c>
      <c r="AJ8" s="25">
        <f t="shared" si="0"/>
        <v>2593.6937919999991</v>
      </c>
      <c r="AK8" s="25"/>
      <c r="AL8" s="25"/>
      <c r="AM8" s="25"/>
      <c r="AN8" s="25"/>
      <c r="AO8" s="25"/>
      <c r="AP8" s="25"/>
    </row>
    <row r="9" spans="1:42">
      <c r="A9" t="s">
        <v>171</v>
      </c>
      <c r="B9" s="25">
        <v>3061</v>
      </c>
      <c r="C9" s="25">
        <v>3061</v>
      </c>
      <c r="D9" s="25">
        <v>3095</v>
      </c>
      <c r="E9" s="25">
        <v>3045</v>
      </c>
      <c r="F9" s="25">
        <v>2953</v>
      </c>
      <c r="G9" s="25">
        <v>2757</v>
      </c>
      <c r="H9" s="25">
        <v>2663</v>
      </c>
      <c r="I9" s="25">
        <v>2444</v>
      </c>
      <c r="J9" s="25">
        <v>2586</v>
      </c>
      <c r="K9" s="25">
        <v>2654</v>
      </c>
      <c r="L9" s="25">
        <v>2814</v>
      </c>
      <c r="M9" s="25">
        <v>3026</v>
      </c>
      <c r="N9" s="25">
        <v>3120</v>
      </c>
      <c r="O9" s="25">
        <v>3381.6002000000012</v>
      </c>
      <c r="P9" s="25">
        <v>3350.1598000000067</v>
      </c>
      <c r="Q9" s="25">
        <v>3462.9799000000035</v>
      </c>
      <c r="R9" s="25">
        <v>3538.3988000000031</v>
      </c>
      <c r="S9" s="25">
        <v>3617.0306000000005</v>
      </c>
      <c r="T9" s="25">
        <v>3809.3937999999994</v>
      </c>
      <c r="U9" s="25">
        <v>4120.1972000000069</v>
      </c>
      <c r="V9" s="25">
        <v>4204.3876000000027</v>
      </c>
      <c r="W9" s="25">
        <v>4326.8299000000034</v>
      </c>
      <c r="X9" s="25">
        <v>4618.7335999999978</v>
      </c>
      <c r="Y9" s="25">
        <v>4700.077700000008</v>
      </c>
      <c r="Z9" s="25">
        <v>4806.4541999999992</v>
      </c>
      <c r="AA9" s="25">
        <v>4958.3806000000113</v>
      </c>
      <c r="AB9" s="25">
        <v>5104.5578999999989</v>
      </c>
      <c r="AC9" s="25">
        <v>5191.0799200000001</v>
      </c>
      <c r="AD9" s="25">
        <v>5306.9168199999995</v>
      </c>
      <c r="AE9" s="25">
        <v>5363.2841999999991</v>
      </c>
      <c r="AF9" s="25">
        <v>5641.691600000001</v>
      </c>
      <c r="AG9" s="25">
        <v>5932</v>
      </c>
      <c r="AH9" s="25">
        <f t="shared" si="0"/>
        <v>6193.5258499999954</v>
      </c>
      <c r="AI9" s="25">
        <f t="shared" si="0"/>
        <v>6644.6117499999946</v>
      </c>
      <c r="AJ9" s="25">
        <f t="shared" si="0"/>
        <v>6894.3050819999935</v>
      </c>
      <c r="AK9" s="25"/>
      <c r="AL9" s="25"/>
      <c r="AM9" s="25"/>
      <c r="AN9" s="25"/>
      <c r="AO9" s="25"/>
      <c r="AP9" s="25"/>
    </row>
    <row r="10" spans="1:42">
      <c r="A10" t="s">
        <v>172</v>
      </c>
      <c r="B10" s="25">
        <v>2502</v>
      </c>
      <c r="C10" s="25">
        <v>2526</v>
      </c>
      <c r="D10" s="25">
        <v>2626</v>
      </c>
      <c r="E10" s="25">
        <v>2594</v>
      </c>
      <c r="F10" s="25">
        <v>2494</v>
      </c>
      <c r="G10" s="25">
        <v>2347</v>
      </c>
      <c r="H10" s="25">
        <v>2215</v>
      </c>
      <c r="I10" s="25">
        <v>2177</v>
      </c>
      <c r="J10" s="25">
        <v>2181</v>
      </c>
      <c r="K10" s="25">
        <v>2209</v>
      </c>
      <c r="L10" s="25">
        <v>2277</v>
      </c>
      <c r="M10" s="25">
        <v>2416</v>
      </c>
      <c r="N10" s="25">
        <v>2514</v>
      </c>
      <c r="O10" s="25">
        <v>2563.6622000000029</v>
      </c>
      <c r="P10" s="25">
        <v>2568.8339000000019</v>
      </c>
      <c r="Q10" s="25">
        <v>2475.6557999999982</v>
      </c>
      <c r="R10" s="25">
        <v>2573.5352000000021</v>
      </c>
      <c r="S10" s="25">
        <v>2590.8381999999988</v>
      </c>
      <c r="T10" s="25">
        <v>2713.0156000000006</v>
      </c>
      <c r="U10" s="25">
        <v>2719.4747000000025</v>
      </c>
      <c r="V10" s="25">
        <v>2780.3936000000012</v>
      </c>
      <c r="W10" s="25">
        <v>2872.448800000001</v>
      </c>
      <c r="X10" s="25">
        <v>2847.1645000000017</v>
      </c>
      <c r="Y10" s="25">
        <v>2889.7760000000067</v>
      </c>
      <c r="Z10" s="25">
        <v>2904.3430000000071</v>
      </c>
      <c r="AA10" s="25">
        <v>2941.2932000000042</v>
      </c>
      <c r="AB10" s="25">
        <v>3032.9584000000013</v>
      </c>
      <c r="AC10" s="25">
        <v>3031.45939</v>
      </c>
      <c r="AD10" s="25">
        <v>3061.4001799999996</v>
      </c>
      <c r="AE10" s="25">
        <v>3107.3422900000014</v>
      </c>
      <c r="AF10" s="25">
        <v>3187.3255300000005</v>
      </c>
      <c r="AG10" s="25">
        <v>3272</v>
      </c>
      <c r="AH10" s="25">
        <f t="shared" si="0"/>
        <v>3428.0221399999987</v>
      </c>
      <c r="AI10" s="25">
        <f t="shared" si="0"/>
        <v>3666.1720699999969</v>
      </c>
      <c r="AJ10" s="25">
        <f t="shared" si="0"/>
        <v>3769.4865619999973</v>
      </c>
      <c r="AK10" s="25"/>
      <c r="AL10" s="25"/>
      <c r="AM10" s="25"/>
      <c r="AN10" s="25"/>
      <c r="AO10" s="25"/>
      <c r="AP10" s="25"/>
    </row>
    <row r="11" spans="1:42">
      <c r="A11" t="s">
        <v>173</v>
      </c>
      <c r="B11" s="25">
        <v>786</v>
      </c>
      <c r="C11" s="25">
        <v>779</v>
      </c>
      <c r="D11" s="25">
        <v>866</v>
      </c>
      <c r="E11" s="25">
        <v>920</v>
      </c>
      <c r="F11" s="25">
        <v>933</v>
      </c>
      <c r="G11" s="25">
        <v>835</v>
      </c>
      <c r="H11" s="25">
        <v>905</v>
      </c>
      <c r="I11" s="25">
        <v>750</v>
      </c>
      <c r="J11" s="25">
        <v>768</v>
      </c>
      <c r="K11" s="25">
        <v>920.5999999999998</v>
      </c>
      <c r="L11" s="25">
        <v>1056.33</v>
      </c>
      <c r="M11" s="25">
        <v>706.19999999999993</v>
      </c>
      <c r="N11" s="25">
        <v>481</v>
      </c>
      <c r="O11" s="25">
        <v>498.9156000000005</v>
      </c>
      <c r="P11" s="25">
        <v>490.28340000000077</v>
      </c>
      <c r="Q11" s="25">
        <v>396.68050000000039</v>
      </c>
      <c r="R11" s="25">
        <v>442.61690000000044</v>
      </c>
      <c r="S11" s="25">
        <v>482.15340000000037</v>
      </c>
      <c r="T11" s="25">
        <v>465.93300000000045</v>
      </c>
      <c r="U11" s="25">
        <v>532.81630000000018</v>
      </c>
      <c r="V11" s="25">
        <v>492.72150000000073</v>
      </c>
      <c r="W11" s="25">
        <v>420.18040000000036</v>
      </c>
      <c r="X11" s="25">
        <v>388.0514</v>
      </c>
      <c r="Y11" s="25">
        <v>389.15470000000005</v>
      </c>
      <c r="Z11" s="25">
        <v>401.95850000000013</v>
      </c>
      <c r="AA11" s="25">
        <v>438.19500000000016</v>
      </c>
      <c r="AB11" s="25">
        <v>421.68080000000003</v>
      </c>
      <c r="AC11" s="25">
        <v>465.77359999999993</v>
      </c>
      <c r="AD11" s="25">
        <v>310.02369999999974</v>
      </c>
      <c r="AE11" s="25">
        <v>382.57632000000001</v>
      </c>
      <c r="AF11" s="25">
        <v>430.31110000000001</v>
      </c>
      <c r="AG11" s="25">
        <v>411</v>
      </c>
      <c r="AH11" s="25">
        <f t="shared" si="0"/>
        <v>466.52437000000003</v>
      </c>
      <c r="AI11" s="25">
        <f t="shared" si="0"/>
        <v>525.04966999999999</v>
      </c>
      <c r="AJ11" s="25">
        <f t="shared" si="0"/>
        <v>564.79588999999999</v>
      </c>
      <c r="AK11" s="25"/>
      <c r="AL11" s="25"/>
      <c r="AM11" s="25"/>
      <c r="AN11" s="25"/>
      <c r="AO11" s="25"/>
      <c r="AP11" s="25"/>
    </row>
    <row r="12" spans="1:42" s="1" customFormat="1">
      <c r="A12" s="78" t="s">
        <v>130</v>
      </c>
      <c r="B12" s="79">
        <f t="shared" ref="B12:AE12" si="1">SUM(B4:B11)</f>
        <v>16555</v>
      </c>
      <c r="C12" s="79">
        <f t="shared" si="1"/>
        <v>16971</v>
      </c>
      <c r="D12" s="79">
        <f t="shared" si="1"/>
        <v>17758</v>
      </c>
      <c r="E12" s="79">
        <f t="shared" si="1"/>
        <v>18018</v>
      </c>
      <c r="F12" s="79">
        <f t="shared" si="1"/>
        <v>17720</v>
      </c>
      <c r="G12" s="79">
        <f t="shared" si="1"/>
        <v>16868</v>
      </c>
      <c r="H12" s="79">
        <f t="shared" si="1"/>
        <v>16188</v>
      </c>
      <c r="I12" s="79">
        <f t="shared" si="1"/>
        <v>15918</v>
      </c>
      <c r="J12" s="79">
        <f t="shared" si="1"/>
        <v>16314</v>
      </c>
      <c r="K12" s="79">
        <f t="shared" si="1"/>
        <v>17024.29</v>
      </c>
      <c r="L12" s="79">
        <f t="shared" si="1"/>
        <v>17814.919999999998</v>
      </c>
      <c r="M12" s="79">
        <f t="shared" si="1"/>
        <v>18456.55</v>
      </c>
      <c r="N12" s="79">
        <f t="shared" si="1"/>
        <v>19247</v>
      </c>
      <c r="O12" s="79">
        <f t="shared" si="1"/>
        <v>19707.049700000014</v>
      </c>
      <c r="P12" s="79">
        <f t="shared" si="1"/>
        <v>19739.089000000018</v>
      </c>
      <c r="Q12" s="79">
        <f t="shared" si="1"/>
        <v>19610.297800000008</v>
      </c>
      <c r="R12" s="79">
        <f t="shared" si="1"/>
        <v>20102.009900000015</v>
      </c>
      <c r="S12" s="79">
        <f t="shared" si="1"/>
        <v>20638.518500000009</v>
      </c>
      <c r="T12" s="79">
        <f t="shared" si="1"/>
        <v>21320.658100000011</v>
      </c>
      <c r="U12" s="79">
        <f t="shared" si="1"/>
        <v>22189.641900000017</v>
      </c>
      <c r="V12" s="79">
        <f t="shared" si="1"/>
        <v>22628.787300000004</v>
      </c>
      <c r="W12" s="79">
        <f t="shared" si="1"/>
        <v>22929.336500000012</v>
      </c>
      <c r="X12" s="79">
        <f t="shared" si="1"/>
        <v>23179.859815789474</v>
      </c>
      <c r="Y12" s="79">
        <f t="shared" si="1"/>
        <v>23468.825600000018</v>
      </c>
      <c r="Z12" s="79">
        <f t="shared" si="1"/>
        <v>23841.346000000023</v>
      </c>
      <c r="AA12" s="79">
        <f t="shared" si="1"/>
        <v>24224.547700000025</v>
      </c>
      <c r="AB12" s="79">
        <f t="shared" si="1"/>
        <v>24847.886499999997</v>
      </c>
      <c r="AC12" s="79">
        <f t="shared" si="1"/>
        <v>25480.77893</v>
      </c>
      <c r="AD12" s="79">
        <f t="shared" si="1"/>
        <v>25991.330699999999</v>
      </c>
      <c r="AE12" s="79">
        <f t="shared" si="1"/>
        <v>27081.178319999999</v>
      </c>
      <c r="AF12" s="79">
        <f>SUM(AF4:AF11)</f>
        <v>28943.230339473685</v>
      </c>
      <c r="AG12" s="79">
        <f>SUM(AG4:AG11)</f>
        <v>30494</v>
      </c>
      <c r="AH12" s="79">
        <f>SUM(AH4:AH11)</f>
        <v>31776.221169999993</v>
      </c>
      <c r="AI12" s="79">
        <f>SUM(AI4:AI11)</f>
        <v>33946.900569999991</v>
      </c>
      <c r="AJ12" s="79">
        <f>SUM(AJ4:AJ11)</f>
        <v>35198.89326099999</v>
      </c>
      <c r="AK12" s="29"/>
      <c r="AL12" s="29"/>
      <c r="AM12" s="29"/>
      <c r="AN12" s="29"/>
      <c r="AO12" s="25"/>
      <c r="AP12" s="25"/>
    </row>
    <row r="13" spans="1:42">
      <c r="AC13" s="25"/>
      <c r="AE13" s="25"/>
      <c r="AG13" s="25"/>
      <c r="AH13" s="25"/>
      <c r="AI13" s="25"/>
      <c r="AJ13" s="25"/>
      <c r="AK13" s="25"/>
      <c r="AL13" s="25"/>
      <c r="AM13" s="25"/>
      <c r="AN13" s="25"/>
      <c r="AO13" s="25"/>
      <c r="AP13" s="25"/>
    </row>
    <row r="14" spans="1:42" s="1" customFormat="1">
      <c r="A14" s="78" t="s">
        <v>125</v>
      </c>
      <c r="B14" s="78">
        <v>1990</v>
      </c>
      <c r="C14" s="78">
        <v>1991</v>
      </c>
      <c r="D14" s="78">
        <v>1992</v>
      </c>
      <c r="E14" s="78">
        <v>1993</v>
      </c>
      <c r="F14" s="78">
        <v>1994</v>
      </c>
      <c r="G14" s="78">
        <v>1995</v>
      </c>
      <c r="H14" s="78">
        <v>1996</v>
      </c>
      <c r="I14" s="78">
        <v>1997</v>
      </c>
      <c r="J14" s="78">
        <v>1998</v>
      </c>
      <c r="K14" s="78">
        <v>1999</v>
      </c>
      <c r="L14" s="78">
        <v>2000</v>
      </c>
      <c r="M14" s="78">
        <v>2001</v>
      </c>
      <c r="N14" s="78">
        <v>2002</v>
      </c>
      <c r="O14" s="78">
        <v>2003</v>
      </c>
      <c r="P14" s="78">
        <v>2004</v>
      </c>
      <c r="Q14" s="78">
        <v>2005</v>
      </c>
      <c r="R14" s="78">
        <v>2006</v>
      </c>
      <c r="S14" s="78">
        <v>2007</v>
      </c>
      <c r="T14" s="78">
        <v>2008</v>
      </c>
      <c r="U14" s="78">
        <v>2009</v>
      </c>
      <c r="V14" s="78">
        <v>2010</v>
      </c>
      <c r="W14" s="78">
        <v>2011</v>
      </c>
      <c r="X14" s="78">
        <v>2012</v>
      </c>
      <c r="Y14" s="78">
        <v>2013</v>
      </c>
      <c r="Z14" s="78">
        <v>2014</v>
      </c>
      <c r="AA14" s="78">
        <v>2015</v>
      </c>
      <c r="AB14" s="79">
        <v>2016</v>
      </c>
      <c r="AC14" s="79">
        <v>2017</v>
      </c>
      <c r="AD14" s="79">
        <v>2018</v>
      </c>
      <c r="AE14" s="79">
        <v>2019</v>
      </c>
      <c r="AF14" s="79">
        <v>2020</v>
      </c>
      <c r="AG14" s="79">
        <v>2021</v>
      </c>
      <c r="AH14" s="79">
        <v>2022</v>
      </c>
      <c r="AI14" s="79">
        <v>2023</v>
      </c>
      <c r="AJ14" s="79">
        <v>2024</v>
      </c>
    </row>
    <row r="15" spans="1:42">
      <c r="A15" t="s">
        <v>166</v>
      </c>
      <c r="B15" s="25">
        <v>895</v>
      </c>
      <c r="C15" s="25">
        <v>909</v>
      </c>
      <c r="D15" s="25">
        <v>936</v>
      </c>
      <c r="E15" s="25">
        <v>927</v>
      </c>
      <c r="F15" s="25">
        <v>877</v>
      </c>
      <c r="G15" s="25">
        <v>838</v>
      </c>
      <c r="H15" s="25">
        <v>829</v>
      </c>
      <c r="I15" s="25">
        <v>808</v>
      </c>
      <c r="J15" s="25">
        <v>779</v>
      </c>
      <c r="K15" s="25">
        <v>1171.77</v>
      </c>
      <c r="L15" s="25">
        <v>629.23</v>
      </c>
      <c r="M15" s="25">
        <v>1108.72</v>
      </c>
      <c r="N15" s="25">
        <v>715</v>
      </c>
      <c r="O15" s="25">
        <v>716.32630000000017</v>
      </c>
      <c r="P15" s="25">
        <v>688.99499999999978</v>
      </c>
      <c r="Q15" s="25">
        <v>684.03379999999993</v>
      </c>
      <c r="R15" s="25">
        <v>591.52979999999968</v>
      </c>
      <c r="S15" s="25">
        <v>579.38190000000009</v>
      </c>
      <c r="T15" s="25">
        <v>574.91960000000006</v>
      </c>
      <c r="U15" s="25">
        <v>592.79780000000017</v>
      </c>
      <c r="V15" s="25">
        <v>604.73010000000011</v>
      </c>
      <c r="W15" s="25">
        <v>583.50270000000023</v>
      </c>
      <c r="X15" s="32">
        <v>575.71330000000012</v>
      </c>
      <c r="Y15" s="80">
        <v>569.82200000000046</v>
      </c>
      <c r="Z15" s="80">
        <v>557.25960000000009</v>
      </c>
      <c r="AA15" s="80">
        <v>524.40260000000012</v>
      </c>
      <c r="AB15" s="25">
        <v>519.65660000000003</v>
      </c>
      <c r="AC15" s="25">
        <v>515.15320000000008</v>
      </c>
      <c r="AD15" s="25">
        <v>529.73790000000008</v>
      </c>
      <c r="AE15" s="25">
        <v>555.37</v>
      </c>
      <c r="AF15" s="25">
        <v>593.76199999999994</v>
      </c>
      <c r="AG15" s="25">
        <v>653</v>
      </c>
      <c r="AH15" s="25">
        <v>648.34820000000047</v>
      </c>
      <c r="AI15" s="25">
        <v>677.08530000000064</v>
      </c>
      <c r="AJ15" s="25">
        <v>653.48470000000111</v>
      </c>
    </row>
    <row r="16" spans="1:42">
      <c r="A16" t="s">
        <v>167</v>
      </c>
      <c r="B16" s="25">
        <v>2438</v>
      </c>
      <c r="C16" s="25">
        <v>2499</v>
      </c>
      <c r="D16" s="25">
        <v>2482</v>
      </c>
      <c r="E16" s="25">
        <v>2445</v>
      </c>
      <c r="F16" s="25">
        <v>2601</v>
      </c>
      <c r="G16" s="25">
        <v>2561</v>
      </c>
      <c r="H16" s="25">
        <v>2481</v>
      </c>
      <c r="I16" s="25">
        <v>2489</v>
      </c>
      <c r="J16" s="25">
        <v>2424</v>
      </c>
      <c r="K16" s="25">
        <v>2500</v>
      </c>
      <c r="L16" s="25">
        <v>2506</v>
      </c>
      <c r="M16" s="25">
        <v>2518</v>
      </c>
      <c r="N16" s="25">
        <v>2558</v>
      </c>
      <c r="O16" s="25">
        <v>2515.8423000000021</v>
      </c>
      <c r="P16" s="25">
        <v>2453.103099999998</v>
      </c>
      <c r="Q16" s="25">
        <v>2257.1783999999998</v>
      </c>
      <c r="R16" s="25">
        <v>2175.5870999999979</v>
      </c>
      <c r="S16" s="25">
        <v>2160.3489999999979</v>
      </c>
      <c r="T16" s="25">
        <v>2136.0300999999972</v>
      </c>
      <c r="U16" s="25">
        <v>2134.1496999999963</v>
      </c>
      <c r="V16" s="25">
        <v>2104.773899999996</v>
      </c>
      <c r="W16" s="25">
        <v>2071.1217999999953</v>
      </c>
      <c r="X16" s="32">
        <v>1980.605499999996</v>
      </c>
      <c r="Y16" s="25">
        <v>1940.6890999999971</v>
      </c>
      <c r="Z16" s="25">
        <v>1920.8395999999977</v>
      </c>
      <c r="AA16" s="25">
        <v>1954.0324999999953</v>
      </c>
      <c r="AB16" s="25">
        <v>1972.1266999999998</v>
      </c>
      <c r="AC16" s="25">
        <v>1994.8688999999999</v>
      </c>
      <c r="AD16" s="25">
        <v>2047.2361100000001</v>
      </c>
      <c r="AE16" s="25">
        <v>2120.9</v>
      </c>
      <c r="AF16" s="25">
        <v>2204.5831999999982</v>
      </c>
      <c r="AG16" s="25">
        <v>2283</v>
      </c>
      <c r="AH16" s="25">
        <v>2408.6658699999962</v>
      </c>
      <c r="AI16" s="25">
        <v>2498.0486699999983</v>
      </c>
      <c r="AJ16" s="25">
        <v>2549.3287399999963</v>
      </c>
    </row>
    <row r="17" spans="1:36">
      <c r="A17" t="s">
        <v>168</v>
      </c>
      <c r="B17" s="25">
        <v>2715</v>
      </c>
      <c r="C17" s="25">
        <v>2811</v>
      </c>
      <c r="D17" s="25">
        <v>2820</v>
      </c>
      <c r="E17" s="25">
        <v>2819</v>
      </c>
      <c r="F17" s="25">
        <v>2746</v>
      </c>
      <c r="G17" s="25">
        <v>2666</v>
      </c>
      <c r="H17" s="25">
        <v>2535</v>
      </c>
      <c r="I17" s="25">
        <v>2566</v>
      </c>
      <c r="J17" s="25">
        <v>2508</v>
      </c>
      <c r="K17" s="25">
        <v>2517.9</v>
      </c>
      <c r="L17" s="25">
        <v>2509.73</v>
      </c>
      <c r="M17" s="25">
        <v>3585.7999999999997</v>
      </c>
      <c r="N17" s="25">
        <v>2480</v>
      </c>
      <c r="O17" s="25">
        <v>2372.3270000000007</v>
      </c>
      <c r="P17" s="25">
        <v>2274.0419999999995</v>
      </c>
      <c r="Q17" s="25">
        <v>2005.814799999996</v>
      </c>
      <c r="R17" s="25">
        <v>1604.9206999999965</v>
      </c>
      <c r="S17" s="25">
        <v>1638.5777999999991</v>
      </c>
      <c r="T17" s="25">
        <v>1613.4578999999972</v>
      </c>
      <c r="U17" s="25">
        <v>1635.4336999999971</v>
      </c>
      <c r="V17" s="25">
        <v>1626.4716999999971</v>
      </c>
      <c r="W17" s="25">
        <v>1541.5329999999994</v>
      </c>
      <c r="X17" s="32">
        <v>1514.7553000000021</v>
      </c>
      <c r="Y17" s="25">
        <v>1453.7153157894732</v>
      </c>
      <c r="Z17" s="25">
        <v>1439.9753157894729</v>
      </c>
      <c r="AA17" s="25">
        <v>1468.3223157894718</v>
      </c>
      <c r="AB17" s="25">
        <v>1487.0611052631571</v>
      </c>
      <c r="AC17" s="25">
        <v>1498.5703000000008</v>
      </c>
      <c r="AD17" s="25">
        <v>1534.2813157894745</v>
      </c>
      <c r="AE17" s="25">
        <v>1638.68</v>
      </c>
      <c r="AF17" s="25">
        <v>1761.0301578947317</v>
      </c>
      <c r="AG17" s="25">
        <v>1803</v>
      </c>
      <c r="AH17" s="25">
        <v>1869.1529999999887</v>
      </c>
      <c r="AI17" s="25">
        <v>2010.957999999986</v>
      </c>
      <c r="AJ17" s="25">
        <v>2022.766999999986</v>
      </c>
    </row>
    <row r="18" spans="1:36">
      <c r="A18" t="s">
        <v>169</v>
      </c>
      <c r="B18" s="25">
        <v>374</v>
      </c>
      <c r="C18" s="25">
        <v>412</v>
      </c>
      <c r="D18" s="25">
        <v>444</v>
      </c>
      <c r="E18" s="25">
        <v>457</v>
      </c>
      <c r="F18" s="25">
        <v>456</v>
      </c>
      <c r="G18" s="25">
        <v>454</v>
      </c>
      <c r="H18" s="25">
        <v>471</v>
      </c>
      <c r="I18" s="25">
        <v>475</v>
      </c>
      <c r="J18" s="25">
        <v>489</v>
      </c>
      <c r="K18" s="25">
        <v>509</v>
      </c>
      <c r="L18" s="25">
        <v>553</v>
      </c>
      <c r="M18" s="25">
        <v>574</v>
      </c>
      <c r="N18" s="25">
        <v>611</v>
      </c>
      <c r="O18" s="25">
        <v>627.74520000000075</v>
      </c>
      <c r="P18" s="25">
        <v>635.64740000000052</v>
      </c>
      <c r="Q18" s="25">
        <v>649.12420000000043</v>
      </c>
      <c r="R18" s="25">
        <v>649.92450000000088</v>
      </c>
      <c r="S18" s="25">
        <v>657.00439999999958</v>
      </c>
      <c r="T18" s="25">
        <v>694.11050000000046</v>
      </c>
      <c r="U18" s="25">
        <v>763.99699999999905</v>
      </c>
      <c r="V18" s="25">
        <v>706.20659999999987</v>
      </c>
      <c r="W18" s="25">
        <v>663.16099999999972</v>
      </c>
      <c r="X18" s="32">
        <v>678.64290000000074</v>
      </c>
      <c r="Y18" s="25">
        <v>653.97869999999978</v>
      </c>
      <c r="Z18" s="25">
        <v>603.90259999999967</v>
      </c>
      <c r="AA18" s="25">
        <v>602.46089999999981</v>
      </c>
      <c r="AB18" s="25">
        <v>563.90790000000004</v>
      </c>
      <c r="AC18" s="25">
        <v>609.71789999999987</v>
      </c>
      <c r="AD18" s="25">
        <v>660.85509999999977</v>
      </c>
      <c r="AE18" s="25">
        <v>672.64</v>
      </c>
      <c r="AF18" s="25">
        <v>702.08720000000108</v>
      </c>
      <c r="AG18" s="25">
        <v>718</v>
      </c>
      <c r="AH18" s="25">
        <v>817.85499999999752</v>
      </c>
      <c r="AI18" s="25">
        <v>870.00792999999646</v>
      </c>
      <c r="AJ18" s="25">
        <v>891.6755699999959</v>
      </c>
    </row>
    <row r="19" spans="1:36">
      <c r="A19" t="s">
        <v>170</v>
      </c>
      <c r="B19" s="25">
        <v>484</v>
      </c>
      <c r="C19" s="25">
        <v>495</v>
      </c>
      <c r="D19" s="25">
        <v>530</v>
      </c>
      <c r="E19" s="25">
        <v>582</v>
      </c>
      <c r="F19" s="25">
        <v>576</v>
      </c>
      <c r="G19" s="25">
        <v>573</v>
      </c>
      <c r="H19" s="25">
        <v>590</v>
      </c>
      <c r="I19" s="25">
        <v>595</v>
      </c>
      <c r="J19" s="25">
        <v>640</v>
      </c>
      <c r="K19" s="25">
        <v>678</v>
      </c>
      <c r="L19" s="25">
        <v>730</v>
      </c>
      <c r="M19" s="25">
        <v>722</v>
      </c>
      <c r="N19" s="25">
        <v>711</v>
      </c>
      <c r="O19" s="25">
        <v>742.50009999999907</v>
      </c>
      <c r="P19" s="25">
        <v>709.40119999999888</v>
      </c>
      <c r="Q19" s="25">
        <v>697.9636999999999</v>
      </c>
      <c r="R19" s="25">
        <v>689.44899999999927</v>
      </c>
      <c r="S19" s="25">
        <v>663.60499999999956</v>
      </c>
      <c r="T19" s="25">
        <v>684.80039999999974</v>
      </c>
      <c r="U19" s="25">
        <v>677.74069999999915</v>
      </c>
      <c r="V19" s="25">
        <v>689.74729999999886</v>
      </c>
      <c r="W19" s="25">
        <v>687.55489999999884</v>
      </c>
      <c r="X19" s="32">
        <v>693.16860000000065</v>
      </c>
      <c r="Y19" s="25">
        <v>695.20189999999945</v>
      </c>
      <c r="Z19" s="25">
        <v>687.33429999999953</v>
      </c>
      <c r="AA19" s="25">
        <v>705.83389999999895</v>
      </c>
      <c r="AB19" s="25">
        <v>678.25559999999996</v>
      </c>
      <c r="AC19" s="25">
        <v>693.16839999999991</v>
      </c>
      <c r="AD19" s="25">
        <v>664.31389999999999</v>
      </c>
      <c r="AE19" s="25">
        <v>697.1</v>
      </c>
      <c r="AF19" s="25">
        <v>732.81072000000006</v>
      </c>
      <c r="AG19" s="25">
        <v>747</v>
      </c>
      <c r="AH19" s="25">
        <v>803.31143000000043</v>
      </c>
      <c r="AI19" s="25">
        <v>856.23291999999924</v>
      </c>
      <c r="AJ19" s="25">
        <v>828.96650199999965</v>
      </c>
    </row>
    <row r="20" spans="1:36">
      <c r="A20" t="s">
        <v>171</v>
      </c>
      <c r="B20" s="25">
        <v>1081</v>
      </c>
      <c r="C20" s="25">
        <v>1129</v>
      </c>
      <c r="D20" s="25">
        <v>1191</v>
      </c>
      <c r="E20" s="25">
        <v>1197</v>
      </c>
      <c r="F20" s="25">
        <v>1161</v>
      </c>
      <c r="G20" s="25">
        <v>1105</v>
      </c>
      <c r="H20" s="25">
        <v>1071</v>
      </c>
      <c r="I20" s="25">
        <v>1055</v>
      </c>
      <c r="J20" s="25">
        <v>1123</v>
      </c>
      <c r="K20" s="25">
        <v>1127</v>
      </c>
      <c r="L20" s="25">
        <v>1180</v>
      </c>
      <c r="M20" s="25">
        <v>1240</v>
      </c>
      <c r="N20" s="25">
        <v>1278</v>
      </c>
      <c r="O20" s="25">
        <v>1328.4203999999982</v>
      </c>
      <c r="P20" s="25">
        <v>1430.1733999999992</v>
      </c>
      <c r="Q20" s="25">
        <v>1438.8794999999975</v>
      </c>
      <c r="R20" s="25">
        <v>1397.9459999999983</v>
      </c>
      <c r="S20" s="25">
        <v>1420.1914999999981</v>
      </c>
      <c r="T20" s="25">
        <v>1395.9273999999959</v>
      </c>
      <c r="U20" s="25">
        <v>1446.5467999999944</v>
      </c>
      <c r="V20" s="25">
        <v>1428.3845999999983</v>
      </c>
      <c r="W20" s="25">
        <v>1414.8860999999979</v>
      </c>
      <c r="X20" s="32">
        <v>1490.8137999999979</v>
      </c>
      <c r="Y20" s="25">
        <v>1585.6630999999963</v>
      </c>
      <c r="Z20" s="25">
        <v>1575.5436999999977</v>
      </c>
      <c r="AA20" s="25">
        <v>1621.2627999999961</v>
      </c>
      <c r="AB20" s="25">
        <v>1572.3024999999998</v>
      </c>
      <c r="AC20" s="25">
        <v>1589.4708000000001</v>
      </c>
      <c r="AD20" s="25">
        <v>1652.9590000000001</v>
      </c>
      <c r="AE20" s="25">
        <v>1707.92</v>
      </c>
      <c r="AF20" s="25">
        <v>1782.9667700000002</v>
      </c>
      <c r="AG20" s="25">
        <v>1902</v>
      </c>
      <c r="AH20" s="25">
        <v>1984.9707399999979</v>
      </c>
      <c r="AI20" s="25">
        <v>2079.7884599999966</v>
      </c>
      <c r="AJ20" s="25">
        <v>2038.5688519999949</v>
      </c>
    </row>
    <row r="21" spans="1:36">
      <c r="A21" t="s">
        <v>172</v>
      </c>
      <c r="B21" s="25">
        <v>660</v>
      </c>
      <c r="C21" s="25">
        <v>668</v>
      </c>
      <c r="D21" s="25">
        <v>709</v>
      </c>
      <c r="E21" s="25">
        <v>742</v>
      </c>
      <c r="F21" s="25">
        <v>748</v>
      </c>
      <c r="G21" s="25">
        <v>723</v>
      </c>
      <c r="H21" s="25">
        <v>738</v>
      </c>
      <c r="I21" s="25">
        <v>755</v>
      </c>
      <c r="J21" s="25">
        <v>784</v>
      </c>
      <c r="K21" s="25">
        <v>764</v>
      </c>
      <c r="L21" s="25">
        <v>753</v>
      </c>
      <c r="M21" s="25">
        <v>826</v>
      </c>
      <c r="N21" s="25">
        <v>861</v>
      </c>
      <c r="O21" s="25">
        <v>872.38199999999949</v>
      </c>
      <c r="P21" s="25">
        <v>868.76999999999953</v>
      </c>
      <c r="Q21" s="25">
        <v>873.31079999999838</v>
      </c>
      <c r="R21" s="25">
        <v>880.40069999999866</v>
      </c>
      <c r="S21" s="25">
        <v>873.09249999999827</v>
      </c>
      <c r="T21" s="25">
        <v>866.01909999999941</v>
      </c>
      <c r="U21" s="25">
        <v>859.01639999999929</v>
      </c>
      <c r="V21" s="25">
        <v>850.3870999999989</v>
      </c>
      <c r="W21" s="25">
        <v>836.63039999999853</v>
      </c>
      <c r="X21" s="32">
        <v>833.98240000000123</v>
      </c>
      <c r="Y21" s="25">
        <v>842.09819999999888</v>
      </c>
      <c r="Z21" s="25">
        <v>847.64109999999789</v>
      </c>
      <c r="AA21" s="25">
        <v>864.56569999999851</v>
      </c>
      <c r="AB21" s="25">
        <v>888.59569999999985</v>
      </c>
      <c r="AC21" s="25">
        <v>950.68520000000001</v>
      </c>
      <c r="AD21" s="25">
        <v>988.23120000000006</v>
      </c>
      <c r="AE21" s="25">
        <v>975.57</v>
      </c>
      <c r="AF21" s="25">
        <v>1038.1800100000009</v>
      </c>
      <c r="AG21" s="25">
        <v>1088</v>
      </c>
      <c r="AH21" s="25">
        <v>1159.7159599999964</v>
      </c>
      <c r="AI21" s="25">
        <v>1211.5342499999952</v>
      </c>
      <c r="AJ21" s="25">
        <v>1211.1988699999952</v>
      </c>
    </row>
    <row r="22" spans="1:36">
      <c r="A22" t="s">
        <v>173</v>
      </c>
      <c r="B22" s="25">
        <v>8460</v>
      </c>
      <c r="C22" s="25">
        <v>8581</v>
      </c>
      <c r="D22" s="25">
        <v>9137</v>
      </c>
      <c r="E22" s="25">
        <v>9105</v>
      </c>
      <c r="F22" s="25">
        <v>8333</v>
      </c>
      <c r="G22" s="25">
        <v>8085</v>
      </c>
      <c r="H22" s="25">
        <v>8040</v>
      </c>
      <c r="I22" s="25">
        <v>8027</v>
      </c>
      <c r="J22" s="25">
        <v>8099</v>
      </c>
      <c r="K22" s="25">
        <v>7686</v>
      </c>
      <c r="L22" s="25">
        <v>8369.61</v>
      </c>
      <c r="M22" s="25">
        <v>7017.7999999999993</v>
      </c>
      <c r="N22" s="25">
        <v>8458</v>
      </c>
      <c r="O22" s="25">
        <v>8368.2169000000158</v>
      </c>
      <c r="P22" s="25">
        <v>8251.8440000000028</v>
      </c>
      <c r="Q22" s="25">
        <v>7812.6034000000327</v>
      </c>
      <c r="R22" s="25">
        <v>8462.5258000000103</v>
      </c>
      <c r="S22" s="25">
        <v>8554.4019000000171</v>
      </c>
      <c r="T22" s="25">
        <v>8834.3499000000065</v>
      </c>
      <c r="U22" s="25">
        <v>9289.8435999999856</v>
      </c>
      <c r="V22" s="25">
        <v>9525.2641999999632</v>
      </c>
      <c r="W22" s="25">
        <v>9410.8896000000004</v>
      </c>
      <c r="X22" s="32">
        <v>9273.1648736842471</v>
      </c>
      <c r="Y22" s="25">
        <v>9365.6234684210467</v>
      </c>
      <c r="Z22" s="25">
        <v>9575.2826315789316</v>
      </c>
      <c r="AA22" s="25">
        <v>9701.7936789473661</v>
      </c>
      <c r="AB22" s="25">
        <v>10088.116057894729</v>
      </c>
      <c r="AC22" s="25">
        <v>10484.495400000007</v>
      </c>
      <c r="AD22" s="25">
        <v>10739.608767368427</v>
      </c>
      <c r="AE22" s="25">
        <v>11243.11</v>
      </c>
      <c r="AF22" s="25">
        <v>11678.100230000118</v>
      </c>
      <c r="AG22" s="25">
        <v>12284</v>
      </c>
      <c r="AH22" s="25">
        <v>12977.024889999693</v>
      </c>
      <c r="AI22" s="25">
        <v>13836.957859999544</v>
      </c>
      <c r="AJ22" s="25">
        <v>14191.834387999486</v>
      </c>
    </row>
    <row r="23" spans="1:36" s="1" customFormat="1">
      <c r="A23" s="78" t="s">
        <v>130</v>
      </c>
      <c r="B23" s="79">
        <f t="shared" ref="B23:AE23" si="2">SUM(B15:B22)</f>
        <v>17107</v>
      </c>
      <c r="C23" s="79">
        <f t="shared" si="2"/>
        <v>17504</v>
      </c>
      <c r="D23" s="79">
        <f>SUM(D15:D22)</f>
        <v>18249</v>
      </c>
      <c r="E23" s="79">
        <f t="shared" si="2"/>
        <v>18274</v>
      </c>
      <c r="F23" s="79">
        <f t="shared" si="2"/>
        <v>17498</v>
      </c>
      <c r="G23" s="79">
        <f t="shared" si="2"/>
        <v>17005</v>
      </c>
      <c r="H23" s="79">
        <f t="shared" si="2"/>
        <v>16755</v>
      </c>
      <c r="I23" s="79">
        <f t="shared" si="2"/>
        <v>16770</v>
      </c>
      <c r="J23" s="79">
        <f t="shared" si="2"/>
        <v>16846</v>
      </c>
      <c r="K23" s="79">
        <f t="shared" si="2"/>
        <v>16953.669999999998</v>
      </c>
      <c r="L23" s="79">
        <f t="shared" si="2"/>
        <v>17230.57</v>
      </c>
      <c r="M23" s="79">
        <f t="shared" si="2"/>
        <v>17592.32</v>
      </c>
      <c r="N23" s="79">
        <f t="shared" si="2"/>
        <v>17672</v>
      </c>
      <c r="O23" s="79">
        <f t="shared" si="2"/>
        <v>17543.760200000015</v>
      </c>
      <c r="P23" s="79">
        <f t="shared" si="2"/>
        <v>17311.9761</v>
      </c>
      <c r="Q23" s="79">
        <f t="shared" si="2"/>
        <v>16418.908600000024</v>
      </c>
      <c r="R23" s="79">
        <f t="shared" si="2"/>
        <v>16452.283600000002</v>
      </c>
      <c r="S23" s="79">
        <f t="shared" si="2"/>
        <v>16546.60400000001</v>
      </c>
      <c r="T23" s="79">
        <f t="shared" si="2"/>
        <v>16799.614899999997</v>
      </c>
      <c r="U23" s="79">
        <f t="shared" si="2"/>
        <v>17399.525699999973</v>
      </c>
      <c r="V23" s="79">
        <f t="shared" si="2"/>
        <v>17535.965499999955</v>
      </c>
      <c r="W23" s="79">
        <f t="shared" si="2"/>
        <v>17209.27949999999</v>
      </c>
      <c r="X23" s="79">
        <f t="shared" si="2"/>
        <v>17040.846673684246</v>
      </c>
      <c r="Y23" s="79">
        <f t="shared" si="2"/>
        <v>17106.791784210509</v>
      </c>
      <c r="Z23" s="79">
        <f t="shared" si="2"/>
        <v>17207.778847368398</v>
      </c>
      <c r="AA23" s="79">
        <f t="shared" si="2"/>
        <v>17442.674394736827</v>
      </c>
      <c r="AB23" s="79">
        <f t="shared" si="2"/>
        <v>17770.022163157886</v>
      </c>
      <c r="AC23" s="79">
        <f t="shared" si="2"/>
        <v>18336.130100000009</v>
      </c>
      <c r="AD23" s="79">
        <f t="shared" si="2"/>
        <v>18817.223293157902</v>
      </c>
      <c r="AE23" s="79">
        <f t="shared" si="2"/>
        <v>19611.29</v>
      </c>
      <c r="AF23" s="79">
        <f>SUM(AF15:AF22)</f>
        <v>20493.520287894848</v>
      </c>
      <c r="AG23" s="79">
        <f>SUM(AG15:AG22)</f>
        <v>21478</v>
      </c>
      <c r="AH23" s="79">
        <f>SUM(AH15:AH22)</f>
        <v>22669.045089999672</v>
      </c>
      <c r="AI23" s="79">
        <f>SUM(AI15:AI22)</f>
        <v>24040.613389999518</v>
      </c>
      <c r="AJ23" s="79">
        <f>SUM(AJ15:AJ22)</f>
        <v>24387.824621999454</v>
      </c>
    </row>
    <row r="24" spans="1:36">
      <c r="AG24" s="25"/>
    </row>
    <row r="25" spans="1:36" s="1" customFormat="1">
      <c r="A25" s="78" t="s">
        <v>174</v>
      </c>
      <c r="B25" s="78">
        <v>1990</v>
      </c>
      <c r="C25" s="78">
        <v>1991</v>
      </c>
      <c r="D25" s="78">
        <v>1992</v>
      </c>
      <c r="E25" s="78">
        <v>1993</v>
      </c>
      <c r="F25" s="78">
        <v>1994</v>
      </c>
      <c r="G25" s="78">
        <v>1995</v>
      </c>
      <c r="H25" s="78">
        <v>1996</v>
      </c>
      <c r="I25" s="78">
        <v>1997</v>
      </c>
      <c r="J25" s="78">
        <v>1998</v>
      </c>
      <c r="K25" s="78">
        <v>1999</v>
      </c>
      <c r="L25" s="78">
        <v>2000</v>
      </c>
      <c r="M25" s="78">
        <v>2001</v>
      </c>
      <c r="N25" s="78">
        <v>2002</v>
      </c>
      <c r="O25" s="78">
        <v>2003</v>
      </c>
      <c r="P25" s="78">
        <v>2004</v>
      </c>
      <c r="Q25" s="78">
        <v>2005</v>
      </c>
      <c r="R25" s="78">
        <v>2006</v>
      </c>
      <c r="S25" s="78">
        <v>2007</v>
      </c>
      <c r="T25" s="78">
        <v>2008</v>
      </c>
      <c r="U25" s="78">
        <v>2009</v>
      </c>
      <c r="V25" s="78">
        <v>2010</v>
      </c>
      <c r="W25" s="78">
        <v>2011</v>
      </c>
      <c r="X25" s="78">
        <v>2012</v>
      </c>
      <c r="Y25" s="78">
        <v>2013</v>
      </c>
      <c r="Z25" s="78">
        <v>2014</v>
      </c>
      <c r="AA25" s="78">
        <v>2015</v>
      </c>
      <c r="AB25" s="79">
        <v>2016</v>
      </c>
      <c r="AC25" s="79">
        <v>2017</v>
      </c>
      <c r="AD25" s="79">
        <v>2018</v>
      </c>
      <c r="AE25" s="79">
        <v>2019</v>
      </c>
      <c r="AF25" s="79">
        <v>2020</v>
      </c>
      <c r="AG25" s="79">
        <v>2021</v>
      </c>
      <c r="AH25" s="79">
        <v>2022</v>
      </c>
      <c r="AI25" s="79">
        <v>2023</v>
      </c>
      <c r="AJ25" s="79">
        <v>2024</v>
      </c>
    </row>
    <row r="26" spans="1:36">
      <c r="A26" t="s">
        <v>166</v>
      </c>
      <c r="B26" s="25">
        <v>1934</v>
      </c>
      <c r="C26" s="25">
        <v>2025</v>
      </c>
      <c r="D26" s="25">
        <v>2114</v>
      </c>
      <c r="E26" s="25">
        <v>2124</v>
      </c>
      <c r="F26" s="25">
        <v>2027</v>
      </c>
      <c r="G26" s="25">
        <v>1953</v>
      </c>
      <c r="H26" s="25">
        <v>1924</v>
      </c>
      <c r="I26" s="25">
        <v>1901</v>
      </c>
      <c r="J26" s="25">
        <v>1846</v>
      </c>
      <c r="K26" s="25">
        <v>2247.4599999999996</v>
      </c>
      <c r="L26" s="25">
        <v>1731.9900000000002</v>
      </c>
      <c r="M26" s="25">
        <v>2208.37</v>
      </c>
      <c r="N26" s="25">
        <v>1910</v>
      </c>
      <c r="O26" s="25">
        <v>1934.0254999999995</v>
      </c>
      <c r="P26" s="25">
        <v>1907.8449999999987</v>
      </c>
      <c r="Q26" s="25">
        <v>1860.0904999999991</v>
      </c>
      <c r="R26" s="25">
        <v>1786.3747000000003</v>
      </c>
      <c r="S26" s="25">
        <v>1826.5703999999992</v>
      </c>
      <c r="T26" s="25">
        <v>1886.0816999999988</v>
      </c>
      <c r="U26" s="25">
        <v>2006.3468000000005</v>
      </c>
      <c r="V26" s="25">
        <v>2018.1735000000003</v>
      </c>
      <c r="W26" s="25">
        <v>2094.7362999999991</v>
      </c>
      <c r="X26" s="25">
        <v>2168.8804</v>
      </c>
      <c r="Y26" s="80">
        <v>2136.1541999999977</v>
      </c>
      <c r="Z26" s="80">
        <v>2098.4064999999987</v>
      </c>
      <c r="AA26" s="80">
        <v>2060.8014999999991</v>
      </c>
      <c r="AB26" s="25">
        <v>2015.9196000000002</v>
      </c>
      <c r="AC26" s="25">
        <v>2055.7975000000001</v>
      </c>
      <c r="AD26" s="25">
        <v>2140.4306000000001</v>
      </c>
      <c r="AE26" s="25">
        <v>2325.6</v>
      </c>
      <c r="AF26" s="25">
        <f>AF4+AF15</f>
        <v>2547.9292000000005</v>
      </c>
      <c r="AG26" s="25">
        <f>AG4+AG15</f>
        <v>2747</v>
      </c>
      <c r="AH26" s="25">
        <f>AH4+AH15</f>
        <v>2888.6957000000002</v>
      </c>
      <c r="AI26" s="25">
        <f>AI4+AI15</f>
        <v>3045.0594000000001</v>
      </c>
      <c r="AJ26" s="25">
        <f>AJ4+AJ15</f>
        <v>3105.5608999999995</v>
      </c>
    </row>
    <row r="27" spans="1:36">
      <c r="A27" t="s">
        <v>167</v>
      </c>
      <c r="B27" s="25">
        <v>5628</v>
      </c>
      <c r="C27" s="25">
        <v>5714</v>
      </c>
      <c r="D27" s="25">
        <v>5738</v>
      </c>
      <c r="E27" s="25">
        <v>5684</v>
      </c>
      <c r="F27" s="25">
        <v>5795</v>
      </c>
      <c r="G27" s="25">
        <v>5815</v>
      </c>
      <c r="H27" s="25">
        <v>5409</v>
      </c>
      <c r="I27" s="25">
        <v>5398</v>
      </c>
      <c r="J27" s="25">
        <v>5379</v>
      </c>
      <c r="K27" s="25">
        <v>5706</v>
      </c>
      <c r="L27" s="25">
        <v>5990</v>
      </c>
      <c r="M27" s="25">
        <v>6263</v>
      </c>
      <c r="N27" s="25">
        <v>6630</v>
      </c>
      <c r="O27" s="25">
        <v>6716.4944000000078</v>
      </c>
      <c r="P27" s="25">
        <v>6720.7250000000131</v>
      </c>
      <c r="Q27" s="25">
        <v>6387.5614000000078</v>
      </c>
      <c r="R27" s="25">
        <v>6355.127399999993</v>
      </c>
      <c r="S27" s="25">
        <v>6397.4675000000125</v>
      </c>
      <c r="T27" s="25">
        <v>6339.1249000000053</v>
      </c>
      <c r="U27" s="25">
        <v>6379.0485000000126</v>
      </c>
      <c r="V27" s="25">
        <v>6522.2182000000157</v>
      </c>
      <c r="W27" s="25">
        <v>6591.409000000016</v>
      </c>
      <c r="X27" s="25">
        <v>6507.4624999999951</v>
      </c>
      <c r="Y27" s="25">
        <v>6600.9090000000069</v>
      </c>
      <c r="Z27" s="25">
        <v>6805.5628000000061</v>
      </c>
      <c r="AA27" s="25">
        <v>6930.1063000000086</v>
      </c>
      <c r="AB27" s="25">
        <v>7042.5024999999996</v>
      </c>
      <c r="AC27" s="25">
        <v>7093.2902999999997</v>
      </c>
      <c r="AD27" s="25">
        <v>7264.8815099999993</v>
      </c>
      <c r="AE27" s="25">
        <v>7548.67</v>
      </c>
      <c r="AF27" s="25">
        <f t="shared" ref="AF27:AJ33" si="3">AF5+AF16</f>
        <v>8209.3188099999988</v>
      </c>
      <c r="AG27" s="25">
        <f t="shared" si="3"/>
        <v>8764</v>
      </c>
      <c r="AH27" s="25">
        <f t="shared" si="3"/>
        <v>8996.1044799999981</v>
      </c>
      <c r="AI27" s="25">
        <f t="shared" si="3"/>
        <v>9387.9809099999984</v>
      </c>
      <c r="AJ27" s="25">
        <f t="shared" si="3"/>
        <v>9626.0394149999956</v>
      </c>
    </row>
    <row r="28" spans="1:36">
      <c r="A28" t="s">
        <v>168</v>
      </c>
      <c r="B28" s="25">
        <v>6125</v>
      </c>
      <c r="C28" s="25">
        <v>6444</v>
      </c>
      <c r="D28" s="25">
        <v>6705</v>
      </c>
      <c r="E28" s="25">
        <v>6892</v>
      </c>
      <c r="F28" s="25">
        <v>6790</v>
      </c>
      <c r="G28" s="25">
        <v>6351</v>
      </c>
      <c r="H28" s="25">
        <v>6051</v>
      </c>
      <c r="I28" s="25">
        <v>6288</v>
      </c>
      <c r="J28" s="25">
        <v>6388</v>
      </c>
      <c r="K28" s="25">
        <v>6591.8999999999987</v>
      </c>
      <c r="L28" s="25">
        <v>6628.5599999999986</v>
      </c>
      <c r="M28" s="25">
        <v>8083.5000000000009</v>
      </c>
      <c r="N28" s="25">
        <v>7284</v>
      </c>
      <c r="O28" s="25">
        <v>7096.9763000000048</v>
      </c>
      <c r="P28" s="25">
        <v>7019.6860000000197</v>
      </c>
      <c r="Q28" s="25">
        <v>6940.4572999999973</v>
      </c>
      <c r="R28" s="25">
        <v>6681.7655999999988</v>
      </c>
      <c r="S28" s="25">
        <v>6862.8695999999982</v>
      </c>
      <c r="T28" s="25">
        <v>7034.0641999999943</v>
      </c>
      <c r="U28" s="25">
        <v>7245.5533000000123</v>
      </c>
      <c r="V28" s="25">
        <v>7259.5679000000064</v>
      </c>
      <c r="W28" s="25">
        <v>7113.5271000000066</v>
      </c>
      <c r="X28" s="25">
        <v>6969.2036157894754</v>
      </c>
      <c r="Y28" s="25">
        <v>6931.389415789482</v>
      </c>
      <c r="Z28" s="25">
        <v>7014.5354157894844</v>
      </c>
      <c r="AA28" s="25">
        <v>7054.2464157894801</v>
      </c>
      <c r="AB28" s="25">
        <v>7316.6202052631561</v>
      </c>
      <c r="AC28" s="25">
        <v>7629.8349000000017</v>
      </c>
      <c r="AD28" s="25">
        <v>7864.2983157894751</v>
      </c>
      <c r="AE28" s="25">
        <v>8345.75</v>
      </c>
      <c r="AF28" s="25">
        <f t="shared" si="3"/>
        <v>9016.1868473684135</v>
      </c>
      <c r="AG28" s="25">
        <f t="shared" si="3"/>
        <v>9450</v>
      </c>
      <c r="AH28" s="25">
        <f t="shared" si="3"/>
        <v>9805.4629999999906</v>
      </c>
      <c r="AI28" s="25">
        <f t="shared" si="3"/>
        <v>10621.539999999988</v>
      </c>
      <c r="AJ28" s="25">
        <f t="shared" si="3"/>
        <v>11098.163299999989</v>
      </c>
    </row>
    <row r="29" spans="1:36">
      <c r="A29" t="s">
        <v>169</v>
      </c>
      <c r="B29" s="25">
        <v>1609</v>
      </c>
      <c r="C29" s="25">
        <v>1703</v>
      </c>
      <c r="D29" s="25">
        <v>1872</v>
      </c>
      <c r="E29" s="25">
        <v>1953</v>
      </c>
      <c r="F29" s="25">
        <v>1956</v>
      </c>
      <c r="G29" s="25">
        <v>1902</v>
      </c>
      <c r="H29" s="25">
        <v>1923</v>
      </c>
      <c r="I29" s="25">
        <v>1896</v>
      </c>
      <c r="J29" s="25">
        <v>1943</v>
      </c>
      <c r="K29" s="25">
        <v>1930</v>
      </c>
      <c r="L29" s="25">
        <v>2020</v>
      </c>
      <c r="M29" s="25">
        <v>2077</v>
      </c>
      <c r="N29" s="25">
        <v>2183</v>
      </c>
      <c r="O29" s="25">
        <v>2272.7207000000021</v>
      </c>
      <c r="P29" s="25">
        <v>2280.1719999999991</v>
      </c>
      <c r="Q29" s="25">
        <v>2262.0273999999968</v>
      </c>
      <c r="R29" s="25">
        <v>2314.2802999999976</v>
      </c>
      <c r="S29" s="25">
        <v>2429.520300000001</v>
      </c>
      <c r="T29" s="25">
        <v>2564.9996000000006</v>
      </c>
      <c r="U29" s="25">
        <v>2743.1755999999968</v>
      </c>
      <c r="V29" s="25">
        <v>2676.8406999999993</v>
      </c>
      <c r="W29" s="25">
        <v>2606.1231999999982</v>
      </c>
      <c r="X29" s="25">
        <v>2669.2434000000012</v>
      </c>
      <c r="Y29" s="25">
        <v>2642.3409000000033</v>
      </c>
      <c r="Z29" s="25">
        <v>2530.1999000000014</v>
      </c>
      <c r="AA29" s="25">
        <v>2554.0329000000015</v>
      </c>
      <c r="AB29" s="25">
        <v>2518.1441</v>
      </c>
      <c r="AC29" s="25">
        <v>2725.5262999999995</v>
      </c>
      <c r="AD29" s="25">
        <v>2865.7914999999994</v>
      </c>
      <c r="AE29" s="25">
        <v>2954.45</v>
      </c>
      <c r="AF29" s="25">
        <f t="shared" si="3"/>
        <v>3023.2194000000009</v>
      </c>
      <c r="AG29" s="25">
        <f t="shared" si="3"/>
        <v>3127</v>
      </c>
      <c r="AH29" s="25">
        <f t="shared" si="3"/>
        <v>3361.959719999998</v>
      </c>
      <c r="AI29" s="25">
        <f t="shared" si="3"/>
        <v>3545.3837699999958</v>
      </c>
      <c r="AJ29" s="25">
        <f t="shared" si="3"/>
        <v>3664.1043299999956</v>
      </c>
    </row>
    <row r="30" spans="1:36">
      <c r="A30" t="s">
        <v>170</v>
      </c>
      <c r="B30" s="25">
        <v>1816</v>
      </c>
      <c r="C30" s="25">
        <v>1845</v>
      </c>
      <c r="D30" s="25">
        <v>1954</v>
      </c>
      <c r="E30" s="25">
        <v>2036</v>
      </c>
      <c r="F30" s="25">
        <v>2028</v>
      </c>
      <c r="G30" s="25">
        <v>2000</v>
      </c>
      <c r="H30" s="25">
        <v>2004</v>
      </c>
      <c r="I30" s="25">
        <v>1997</v>
      </c>
      <c r="J30" s="25">
        <v>2063</v>
      </c>
      <c r="K30" s="25">
        <v>2142</v>
      </c>
      <c r="L30" s="25">
        <v>2225</v>
      </c>
      <c r="M30" s="25">
        <v>2185</v>
      </c>
      <c r="N30" s="25">
        <v>2200</v>
      </c>
      <c r="O30" s="25">
        <v>2217.3956999999978</v>
      </c>
      <c r="P30" s="25">
        <v>2162.5725999999986</v>
      </c>
      <c r="Q30" s="25">
        <v>2118.9598999999976</v>
      </c>
      <c r="R30" s="25">
        <v>2121.3220999999971</v>
      </c>
      <c r="S30" s="25">
        <v>2130.9865999999979</v>
      </c>
      <c r="T30" s="25">
        <v>2211.3637999999992</v>
      </c>
      <c r="U30" s="25">
        <v>2247.148399999995</v>
      </c>
      <c r="V30" s="25">
        <v>2406.4138999999986</v>
      </c>
      <c r="W30" s="25">
        <v>2450.9552000000035</v>
      </c>
      <c r="X30" s="25">
        <v>2454.0060000000003</v>
      </c>
      <c r="Y30" s="25">
        <v>2492.4306999999999</v>
      </c>
      <c r="Z30" s="25">
        <v>2489.1971000000008</v>
      </c>
      <c r="AA30" s="25">
        <v>2542.544000000004</v>
      </c>
      <c r="AB30" s="25">
        <v>2616.5109000000002</v>
      </c>
      <c r="AC30" s="25">
        <v>2599.4957199999999</v>
      </c>
      <c r="AD30" s="25">
        <v>2614.0124000000001</v>
      </c>
      <c r="AE30" s="25">
        <v>2694.49</v>
      </c>
      <c r="AF30" s="25">
        <f t="shared" si="3"/>
        <v>2881.5211300000001</v>
      </c>
      <c r="AG30" s="25">
        <f t="shared" si="3"/>
        <v>2995</v>
      </c>
      <c r="AH30" s="25">
        <f t="shared" si="3"/>
        <v>3183.2594100000006</v>
      </c>
      <c r="AI30" s="25">
        <f t="shared" si="3"/>
        <v>3423.4358199999988</v>
      </c>
      <c r="AJ30" s="25">
        <f t="shared" si="3"/>
        <v>3422.6602939999989</v>
      </c>
    </row>
    <row r="31" spans="1:36">
      <c r="A31" t="s">
        <v>171</v>
      </c>
      <c r="B31" s="25">
        <v>4142</v>
      </c>
      <c r="C31" s="25">
        <v>4190</v>
      </c>
      <c r="D31" s="25">
        <v>4286</v>
      </c>
      <c r="E31" s="25">
        <v>4242</v>
      </c>
      <c r="F31" s="25">
        <v>4114</v>
      </c>
      <c r="G31" s="25">
        <v>3862</v>
      </c>
      <c r="H31" s="25">
        <v>3734</v>
      </c>
      <c r="I31" s="25">
        <v>3499</v>
      </c>
      <c r="J31" s="25">
        <v>3709</v>
      </c>
      <c r="K31" s="25">
        <v>3781</v>
      </c>
      <c r="L31" s="25">
        <v>3994</v>
      </c>
      <c r="M31" s="25">
        <v>4266</v>
      </c>
      <c r="N31" s="25">
        <v>4398</v>
      </c>
      <c r="O31" s="25">
        <v>4710.0206000000026</v>
      </c>
      <c r="P31" s="25">
        <v>4780.3332000000055</v>
      </c>
      <c r="Q31" s="25">
        <v>4901.859400000013</v>
      </c>
      <c r="R31" s="25">
        <v>4936.3448000000126</v>
      </c>
      <c r="S31" s="25">
        <v>5037.222100000009</v>
      </c>
      <c r="T31" s="25">
        <v>5205.3212000000094</v>
      </c>
      <c r="U31" s="25">
        <v>5566.7440000000224</v>
      </c>
      <c r="V31" s="25">
        <v>5632.7722000000103</v>
      </c>
      <c r="W31" s="25">
        <v>5741.7160000000085</v>
      </c>
      <c r="X31" s="25">
        <v>6109.5473999999958</v>
      </c>
      <c r="Y31" s="25">
        <v>6285.7408000000123</v>
      </c>
      <c r="Z31" s="25">
        <v>6381.9979000000221</v>
      </c>
      <c r="AA31" s="25">
        <v>6579.6434000000172</v>
      </c>
      <c r="AB31" s="25">
        <v>6676.8603999999996</v>
      </c>
      <c r="AC31" s="25">
        <v>6780.5507199999993</v>
      </c>
      <c r="AD31" s="25">
        <v>6959.8758199999993</v>
      </c>
      <c r="AE31" s="25">
        <v>7050.49</v>
      </c>
      <c r="AF31" s="25">
        <f t="shared" si="3"/>
        <v>7424.658370000001</v>
      </c>
      <c r="AG31" s="25">
        <f t="shared" si="3"/>
        <v>7834</v>
      </c>
      <c r="AH31" s="25">
        <f t="shared" si="3"/>
        <v>8178.4965899999934</v>
      </c>
      <c r="AI31" s="25">
        <f t="shared" si="3"/>
        <v>8724.4002099999907</v>
      </c>
      <c r="AJ31" s="25">
        <f t="shared" si="3"/>
        <v>8932.8739339999884</v>
      </c>
    </row>
    <row r="32" spans="1:36">
      <c r="A32" t="s">
        <v>172</v>
      </c>
      <c r="B32" s="25">
        <v>3162</v>
      </c>
      <c r="C32" s="25">
        <v>3194</v>
      </c>
      <c r="D32" s="25">
        <v>3335</v>
      </c>
      <c r="E32" s="25">
        <v>3336</v>
      </c>
      <c r="F32" s="25">
        <v>3242</v>
      </c>
      <c r="G32" s="25">
        <v>3070</v>
      </c>
      <c r="H32" s="25">
        <v>2953</v>
      </c>
      <c r="I32" s="25">
        <v>2932</v>
      </c>
      <c r="J32" s="25">
        <v>2965</v>
      </c>
      <c r="K32" s="25">
        <v>2973</v>
      </c>
      <c r="L32" s="25">
        <v>3030</v>
      </c>
      <c r="M32" s="25">
        <v>3242</v>
      </c>
      <c r="N32" s="25">
        <v>3375</v>
      </c>
      <c r="O32" s="25">
        <v>3436.0441999999998</v>
      </c>
      <c r="P32" s="25">
        <v>3437.6039000000019</v>
      </c>
      <c r="Q32" s="25">
        <v>3348.9665999999984</v>
      </c>
      <c r="R32" s="25">
        <v>3453.9359000000036</v>
      </c>
      <c r="S32" s="25">
        <v>3463.930700000009</v>
      </c>
      <c r="T32" s="25">
        <v>3579.0347000000133</v>
      </c>
      <c r="U32" s="25">
        <v>3578.491100000012</v>
      </c>
      <c r="V32" s="25">
        <v>3630.7807000000139</v>
      </c>
      <c r="W32" s="25">
        <v>3709.0792000000129</v>
      </c>
      <c r="X32" s="25">
        <v>3681.1469000000029</v>
      </c>
      <c r="Y32" s="25">
        <v>3731.874200000012</v>
      </c>
      <c r="Z32" s="25">
        <v>3751.984100000016</v>
      </c>
      <c r="AA32" s="25">
        <v>3805.8589000000093</v>
      </c>
      <c r="AB32" s="25">
        <v>3921.5541000000017</v>
      </c>
      <c r="AC32" s="25">
        <v>3982.1445899999999</v>
      </c>
      <c r="AD32" s="25">
        <v>4049.6313799999998</v>
      </c>
      <c r="AE32" s="25">
        <v>4071.74</v>
      </c>
      <c r="AF32" s="25">
        <f t="shared" si="3"/>
        <v>4225.5055400000019</v>
      </c>
      <c r="AG32" s="25">
        <f t="shared" si="3"/>
        <v>4360</v>
      </c>
      <c r="AH32" s="25">
        <f t="shared" si="3"/>
        <v>4587.738099999995</v>
      </c>
      <c r="AI32" s="25">
        <f t="shared" si="3"/>
        <v>4877.706319999992</v>
      </c>
      <c r="AJ32" s="25">
        <f t="shared" si="3"/>
        <v>4980.6854319999929</v>
      </c>
    </row>
    <row r="33" spans="1:36">
      <c r="A33" t="s">
        <v>173</v>
      </c>
      <c r="B33" s="25">
        <v>9246</v>
      </c>
      <c r="C33" s="25">
        <v>9360</v>
      </c>
      <c r="D33" s="25">
        <v>10003</v>
      </c>
      <c r="E33" s="25">
        <v>10025</v>
      </c>
      <c r="F33" s="25">
        <v>9266</v>
      </c>
      <c r="G33" s="25">
        <v>8920</v>
      </c>
      <c r="H33" s="25">
        <v>8945</v>
      </c>
      <c r="I33" s="25">
        <v>8777</v>
      </c>
      <c r="J33" s="25">
        <v>8867</v>
      </c>
      <c r="K33" s="25">
        <v>8606.5999999999985</v>
      </c>
      <c r="L33" s="25">
        <v>9425.94</v>
      </c>
      <c r="M33" s="25">
        <v>7724</v>
      </c>
      <c r="N33" s="25">
        <v>8939</v>
      </c>
      <c r="O33" s="25">
        <v>8867.1325000000179</v>
      </c>
      <c r="P33" s="25">
        <v>8742.127400000003</v>
      </c>
      <c r="Q33" s="25">
        <v>8209.2839000000258</v>
      </c>
      <c r="R33" s="25">
        <v>8905.1427000000149</v>
      </c>
      <c r="S33" s="25">
        <v>9036.5553000000291</v>
      </c>
      <c r="T33" s="25">
        <v>9300.2828999999583</v>
      </c>
      <c r="U33" s="25">
        <v>9822.659900000006</v>
      </c>
      <c r="V33" s="25">
        <v>10017.985699999965</v>
      </c>
      <c r="W33" s="25">
        <v>9831.0699999999833</v>
      </c>
      <c r="X33" s="25">
        <v>9661.2162736842474</v>
      </c>
      <c r="Y33" s="25">
        <v>9754.7781684210222</v>
      </c>
      <c r="Z33" s="25">
        <v>9977.2411315789486</v>
      </c>
      <c r="AA33" s="25">
        <v>10139.98867894736</v>
      </c>
      <c r="AB33" s="25">
        <v>10509.796857894729</v>
      </c>
      <c r="AC33" s="25">
        <v>10950.269000000008</v>
      </c>
      <c r="AD33" s="25">
        <v>11049.632467368427</v>
      </c>
      <c r="AE33" s="25">
        <v>11624.79</v>
      </c>
      <c r="AF33" s="25">
        <f t="shared" si="3"/>
        <v>12108.411330000119</v>
      </c>
      <c r="AG33" s="25">
        <f t="shared" si="3"/>
        <v>12695</v>
      </c>
      <c r="AH33" s="25">
        <f t="shared" si="3"/>
        <v>13443.549259999692</v>
      </c>
      <c r="AI33" s="25">
        <f t="shared" si="3"/>
        <v>14362.007529999544</v>
      </c>
      <c r="AJ33" s="25">
        <f t="shared" si="3"/>
        <v>14756.630277999486</v>
      </c>
    </row>
    <row r="34" spans="1:36" s="1" customFormat="1">
      <c r="A34" s="78" t="s">
        <v>130</v>
      </c>
      <c r="B34" s="79">
        <f t="shared" ref="B34:AE34" si="4">SUM(B26:B33)</f>
        <v>33662</v>
      </c>
      <c r="C34" s="79">
        <f t="shared" si="4"/>
        <v>34475</v>
      </c>
      <c r="D34" s="79">
        <f t="shared" si="4"/>
        <v>36007</v>
      </c>
      <c r="E34" s="79">
        <f t="shared" si="4"/>
        <v>36292</v>
      </c>
      <c r="F34" s="79">
        <f t="shared" si="4"/>
        <v>35218</v>
      </c>
      <c r="G34" s="79">
        <f t="shared" si="4"/>
        <v>33873</v>
      </c>
      <c r="H34" s="79">
        <f t="shared" si="4"/>
        <v>32943</v>
      </c>
      <c r="I34" s="79">
        <f t="shared" si="4"/>
        <v>32688</v>
      </c>
      <c r="J34" s="79">
        <f t="shared" si="4"/>
        <v>33160</v>
      </c>
      <c r="K34" s="79">
        <f t="shared" si="4"/>
        <v>33977.959999999992</v>
      </c>
      <c r="L34" s="79">
        <f t="shared" si="4"/>
        <v>35045.49</v>
      </c>
      <c r="M34" s="79">
        <f t="shared" si="4"/>
        <v>36048.869999999995</v>
      </c>
      <c r="N34" s="79">
        <f t="shared" si="4"/>
        <v>36919</v>
      </c>
      <c r="O34" s="79">
        <f t="shared" si="4"/>
        <v>37250.809900000037</v>
      </c>
      <c r="P34" s="79">
        <f t="shared" si="4"/>
        <v>37051.065100000043</v>
      </c>
      <c r="Q34" s="79">
        <f t="shared" si="4"/>
        <v>36029.206400000032</v>
      </c>
      <c r="R34" s="79">
        <f t="shared" si="4"/>
        <v>36554.293500000022</v>
      </c>
      <c r="S34" s="79">
        <f t="shared" si="4"/>
        <v>37185.122500000056</v>
      </c>
      <c r="T34" s="79">
        <f t="shared" si="4"/>
        <v>38120.272999999979</v>
      </c>
      <c r="U34" s="79">
        <f t="shared" si="4"/>
        <v>39589.167600000059</v>
      </c>
      <c r="V34" s="79">
        <f t="shared" si="4"/>
        <v>40164.752800000017</v>
      </c>
      <c r="W34" s="79">
        <f t="shared" si="4"/>
        <v>40138.616000000031</v>
      </c>
      <c r="X34" s="79">
        <f t="shared" si="4"/>
        <v>40220.70648947372</v>
      </c>
      <c r="Y34" s="79">
        <f t="shared" si="4"/>
        <v>40575.617384210535</v>
      </c>
      <c r="Z34" s="79">
        <f t="shared" si="4"/>
        <v>41049.124847368475</v>
      </c>
      <c r="AA34" s="79">
        <f t="shared" si="4"/>
        <v>41667.222094736877</v>
      </c>
      <c r="AB34" s="79">
        <f t="shared" si="4"/>
        <v>42617.908663157883</v>
      </c>
      <c r="AC34" s="79">
        <f t="shared" si="4"/>
        <v>43816.909030000003</v>
      </c>
      <c r="AD34" s="79">
        <f t="shared" si="4"/>
        <v>44808.553993157897</v>
      </c>
      <c r="AE34" s="79">
        <f t="shared" si="4"/>
        <v>46615.979999999996</v>
      </c>
      <c r="AF34" s="79">
        <f>SUM(AF26:AF33)</f>
        <v>49436.750627368529</v>
      </c>
      <c r="AG34" s="79">
        <f>SUM(AG26:AG33)</f>
        <v>51972</v>
      </c>
      <c r="AH34" s="79">
        <f>SUM(AH26:AH33)</f>
        <v>54445.266259999669</v>
      </c>
      <c r="AI34" s="79">
        <f>SUM(AI26:AI33)</f>
        <v>57987.513959999509</v>
      </c>
      <c r="AJ34" s="79">
        <f>SUM(AJ26:AJ33)</f>
        <v>59586.717882999445</v>
      </c>
    </row>
    <row r="35" spans="1:36">
      <c r="AG35" s="25"/>
    </row>
    <row r="36" spans="1:36" s="1" customFormat="1">
      <c r="A36" s="78" t="s">
        <v>153</v>
      </c>
      <c r="B36" s="78">
        <v>1990</v>
      </c>
      <c r="C36" s="78">
        <v>1991</v>
      </c>
      <c r="D36" s="78">
        <v>1992</v>
      </c>
      <c r="E36" s="78">
        <v>1993</v>
      </c>
      <c r="F36" s="78">
        <v>1994</v>
      </c>
      <c r="G36" s="78">
        <v>1995</v>
      </c>
      <c r="H36" s="78">
        <v>1996</v>
      </c>
      <c r="I36" s="78">
        <v>1997</v>
      </c>
      <c r="J36" s="78">
        <v>1998</v>
      </c>
      <c r="K36" s="78">
        <v>1999</v>
      </c>
      <c r="L36" s="78">
        <v>2000</v>
      </c>
      <c r="M36" s="78">
        <v>2001</v>
      </c>
      <c r="N36" s="78">
        <v>2002</v>
      </c>
      <c r="O36" s="78">
        <v>2003</v>
      </c>
      <c r="P36" s="78">
        <v>2004</v>
      </c>
      <c r="Q36" s="78">
        <v>2005</v>
      </c>
      <c r="R36" s="78">
        <v>2006</v>
      </c>
      <c r="S36" s="78">
        <v>2007</v>
      </c>
      <c r="T36" s="78">
        <v>2008</v>
      </c>
      <c r="U36" s="78">
        <v>2009</v>
      </c>
      <c r="V36" s="78">
        <v>2010</v>
      </c>
      <c r="W36" s="78">
        <v>2011</v>
      </c>
      <c r="X36" s="78">
        <v>2012</v>
      </c>
      <c r="Y36" s="78">
        <v>2013</v>
      </c>
      <c r="Z36" s="78">
        <v>2014</v>
      </c>
      <c r="AA36" s="78">
        <v>2015</v>
      </c>
      <c r="AB36" s="79">
        <v>2016</v>
      </c>
      <c r="AC36" s="79">
        <v>2017</v>
      </c>
      <c r="AD36" s="79">
        <v>2018</v>
      </c>
      <c r="AE36" s="79">
        <v>2019</v>
      </c>
      <c r="AF36" s="79">
        <v>2020</v>
      </c>
      <c r="AG36" s="79">
        <v>2021</v>
      </c>
      <c r="AH36" s="79">
        <v>2022</v>
      </c>
      <c r="AI36" s="79">
        <v>2023</v>
      </c>
      <c r="AJ36" s="79">
        <v>2024</v>
      </c>
    </row>
    <row r="37" spans="1:36">
      <c r="A37" t="s">
        <v>166</v>
      </c>
      <c r="B37" s="25">
        <v>97</v>
      </c>
      <c r="C37" s="25">
        <v>98</v>
      </c>
      <c r="D37" s="25">
        <v>103</v>
      </c>
      <c r="E37" s="25">
        <v>104</v>
      </c>
      <c r="F37" s="25">
        <v>105</v>
      </c>
      <c r="G37" s="25">
        <v>99</v>
      </c>
      <c r="H37" s="25">
        <v>90</v>
      </c>
      <c r="I37" s="25">
        <v>88</v>
      </c>
      <c r="J37" s="25">
        <v>95</v>
      </c>
      <c r="K37" s="25">
        <v>100.1</v>
      </c>
      <c r="L37" s="25">
        <v>98.31</v>
      </c>
      <c r="M37" s="25">
        <v>97.77</v>
      </c>
      <c r="N37" s="25">
        <v>105</v>
      </c>
      <c r="O37" s="25">
        <v>103.5763</v>
      </c>
      <c r="P37" s="25">
        <v>99.526300000000006</v>
      </c>
      <c r="Q37" s="25">
        <v>97.207800000000006</v>
      </c>
      <c r="R37" s="25">
        <v>97.407799999999995</v>
      </c>
      <c r="S37" s="25">
        <v>98.007799999999989</v>
      </c>
      <c r="T37" s="25">
        <v>98.607800000000026</v>
      </c>
      <c r="U37" s="25">
        <v>97.657800000000009</v>
      </c>
      <c r="V37" s="25">
        <v>99.842100000000016</v>
      </c>
      <c r="W37" s="25">
        <v>97.000000000000014</v>
      </c>
      <c r="X37" s="32">
        <v>99.6</v>
      </c>
      <c r="Y37" s="80">
        <v>102.31050000000002</v>
      </c>
      <c r="Z37" s="80">
        <v>97.8262</v>
      </c>
      <c r="AA37" s="80">
        <v>102.22619999999999</v>
      </c>
      <c r="AB37" s="25">
        <v>97.726199999999992</v>
      </c>
      <c r="AC37" s="25">
        <v>97.036900000000003</v>
      </c>
      <c r="AD37" s="25">
        <v>97.978999999999985</v>
      </c>
      <c r="AE37" s="25">
        <v>108.36059999999999</v>
      </c>
      <c r="AF37" s="25">
        <v>115.0553</v>
      </c>
      <c r="AG37" s="25">
        <v>126.1554</v>
      </c>
      <c r="AH37" s="25">
        <v>144.69220000000004</v>
      </c>
      <c r="AI37" s="25">
        <v>158.37380000000002</v>
      </c>
      <c r="AJ37" s="25">
        <v>163.93699999999995</v>
      </c>
    </row>
    <row r="38" spans="1:36">
      <c r="A38" t="s">
        <v>167</v>
      </c>
      <c r="B38" s="25">
        <v>422</v>
      </c>
      <c r="C38" s="25">
        <v>417</v>
      </c>
      <c r="D38" s="25">
        <v>419</v>
      </c>
      <c r="E38" s="25">
        <v>421</v>
      </c>
      <c r="F38" s="25">
        <v>419</v>
      </c>
      <c r="G38" s="25">
        <v>412</v>
      </c>
      <c r="H38" s="25">
        <v>410</v>
      </c>
      <c r="I38" s="25">
        <v>411</v>
      </c>
      <c r="J38" s="25">
        <v>399</v>
      </c>
      <c r="K38" s="25">
        <v>410</v>
      </c>
      <c r="L38" s="25">
        <v>434</v>
      </c>
      <c r="M38" s="25">
        <v>444</v>
      </c>
      <c r="N38" s="25">
        <v>431</v>
      </c>
      <c r="O38" s="25">
        <v>431.82710000000003</v>
      </c>
      <c r="P38" s="25">
        <v>433.04549999999995</v>
      </c>
      <c r="Q38" s="25">
        <v>411.10090000000002</v>
      </c>
      <c r="R38" s="25">
        <v>411.35070000000002</v>
      </c>
      <c r="S38" s="25">
        <v>411.86839999999995</v>
      </c>
      <c r="T38" s="25">
        <v>417.39099999999996</v>
      </c>
      <c r="U38" s="25">
        <v>428.48849999999999</v>
      </c>
      <c r="V38" s="25">
        <v>458.39089999999993</v>
      </c>
      <c r="W38" s="25">
        <v>455.54929999999996</v>
      </c>
      <c r="X38" s="32">
        <v>451.30329999999992</v>
      </c>
      <c r="Y38" s="25">
        <v>469.49719999999985</v>
      </c>
      <c r="Z38" s="25">
        <v>471.61349999999982</v>
      </c>
      <c r="AA38" s="25">
        <v>482.90919999999977</v>
      </c>
      <c r="AB38" s="25">
        <v>496.82129999999989</v>
      </c>
      <c r="AC38" s="25">
        <v>506.51010000000008</v>
      </c>
      <c r="AD38" s="25">
        <v>525.63260000000002</v>
      </c>
      <c r="AE38" s="25">
        <v>545.08739999999989</v>
      </c>
      <c r="AF38" s="25">
        <v>591.98419999999999</v>
      </c>
      <c r="AG38" s="25">
        <v>602.25928999999996</v>
      </c>
      <c r="AH38" s="25">
        <v>595.2708100000001</v>
      </c>
      <c r="AI38" s="25">
        <v>613.60790000000009</v>
      </c>
      <c r="AJ38" s="25">
        <v>609.01844000000006</v>
      </c>
    </row>
    <row r="39" spans="1:36">
      <c r="A39" t="s">
        <v>168</v>
      </c>
      <c r="B39" s="25">
        <v>361</v>
      </c>
      <c r="C39" s="25">
        <v>352</v>
      </c>
      <c r="D39" s="25">
        <v>362</v>
      </c>
      <c r="E39" s="25">
        <v>380</v>
      </c>
      <c r="F39" s="25">
        <v>382</v>
      </c>
      <c r="G39" s="25">
        <v>368</v>
      </c>
      <c r="H39" s="25">
        <v>340</v>
      </c>
      <c r="I39" s="25">
        <v>375</v>
      </c>
      <c r="J39" s="25">
        <v>365</v>
      </c>
      <c r="K39" s="25">
        <v>390.8</v>
      </c>
      <c r="L39" s="25">
        <v>403.72</v>
      </c>
      <c r="M39" s="25">
        <v>424.90000000000003</v>
      </c>
      <c r="N39" s="25">
        <v>431</v>
      </c>
      <c r="O39" s="25">
        <v>394.82979999999998</v>
      </c>
      <c r="P39" s="25">
        <v>383.6352</v>
      </c>
      <c r="Q39" s="25">
        <v>372.19220000000001</v>
      </c>
      <c r="R39" s="25">
        <v>394.30739999999992</v>
      </c>
      <c r="S39" s="25">
        <v>406.79189999999983</v>
      </c>
      <c r="T39" s="25">
        <v>422.37239999999997</v>
      </c>
      <c r="U39" s="25">
        <v>441.77999999999992</v>
      </c>
      <c r="V39" s="25">
        <v>445.59999999999991</v>
      </c>
      <c r="W39" s="25">
        <v>451.03999999999979</v>
      </c>
      <c r="X39" s="32">
        <v>446.5</v>
      </c>
      <c r="Y39" s="25">
        <v>457.05499999999984</v>
      </c>
      <c r="Z39" s="25">
        <v>457.75499999999988</v>
      </c>
      <c r="AA39" s="25">
        <v>473.64499999999987</v>
      </c>
      <c r="AB39" s="25">
        <v>475.28499999999985</v>
      </c>
      <c r="AC39" s="25">
        <v>490.86000000000013</v>
      </c>
      <c r="AD39" s="25">
        <v>506.57000000000011</v>
      </c>
      <c r="AE39" s="25">
        <v>524.32999999999993</v>
      </c>
      <c r="AF39" s="25">
        <v>544.65</v>
      </c>
      <c r="AG39" s="25">
        <v>554.63100000000009</v>
      </c>
      <c r="AH39" s="25">
        <v>567.94499999999982</v>
      </c>
      <c r="AI39" s="25">
        <v>576.97399999999982</v>
      </c>
      <c r="AJ39" s="25">
        <v>583.54599999999994</v>
      </c>
    </row>
    <row r="40" spans="1:36">
      <c r="A40" t="s">
        <v>169</v>
      </c>
      <c r="B40" s="25">
        <v>173</v>
      </c>
      <c r="C40" s="25">
        <v>178</v>
      </c>
      <c r="D40" s="25">
        <v>195</v>
      </c>
      <c r="E40" s="25">
        <v>201</v>
      </c>
      <c r="F40" s="25">
        <v>201</v>
      </c>
      <c r="G40" s="25">
        <v>194</v>
      </c>
      <c r="H40" s="25">
        <v>206</v>
      </c>
      <c r="I40" s="25">
        <v>209</v>
      </c>
      <c r="J40" s="25">
        <v>208</v>
      </c>
      <c r="K40" s="25">
        <v>220</v>
      </c>
      <c r="L40" s="25">
        <v>232</v>
      </c>
      <c r="M40" s="25">
        <v>238</v>
      </c>
      <c r="N40" s="25">
        <v>252</v>
      </c>
      <c r="O40" s="25">
        <v>251.35379999999998</v>
      </c>
      <c r="P40" s="25">
        <v>262.70620000000002</v>
      </c>
      <c r="Q40" s="25">
        <v>265.94109999999995</v>
      </c>
      <c r="R40" s="25">
        <v>271.69450000000001</v>
      </c>
      <c r="S40" s="25">
        <v>277.31869999999998</v>
      </c>
      <c r="T40" s="25">
        <v>298.3001999999999</v>
      </c>
      <c r="U40" s="25">
        <v>306.67209999999983</v>
      </c>
      <c r="V40" s="25">
        <v>303.0268999999999</v>
      </c>
      <c r="W40" s="25">
        <v>301.86139999999972</v>
      </c>
      <c r="X40" s="32">
        <v>298.26629999999989</v>
      </c>
      <c r="Y40" s="25">
        <v>294.96259999999995</v>
      </c>
      <c r="Z40" s="25">
        <v>292.12839999999994</v>
      </c>
      <c r="AA40" s="25">
        <v>295.0272999999998</v>
      </c>
      <c r="AB40" s="25">
        <v>293.78569999999985</v>
      </c>
      <c r="AC40" s="25">
        <v>315.49039999999997</v>
      </c>
      <c r="AD40" s="25">
        <v>337.78039999999999</v>
      </c>
      <c r="AE40" s="25">
        <v>372.93169999999992</v>
      </c>
      <c r="AF40" s="25">
        <v>379.4480999999999</v>
      </c>
      <c r="AG40" s="25">
        <v>381.00850999999972</v>
      </c>
      <c r="AH40" s="25">
        <v>385.25219999999985</v>
      </c>
      <c r="AI40" s="25">
        <v>407.92429999999968</v>
      </c>
      <c r="AJ40" s="25">
        <v>409.09439999999984</v>
      </c>
    </row>
    <row r="41" spans="1:36">
      <c r="A41" t="s">
        <v>170</v>
      </c>
      <c r="B41" s="25">
        <v>172</v>
      </c>
      <c r="C41" s="25">
        <v>178</v>
      </c>
      <c r="D41" s="25">
        <v>186</v>
      </c>
      <c r="E41" s="25">
        <v>183</v>
      </c>
      <c r="F41" s="25">
        <v>184</v>
      </c>
      <c r="G41" s="25">
        <v>191</v>
      </c>
      <c r="H41" s="25">
        <v>194</v>
      </c>
      <c r="I41" s="25">
        <v>195</v>
      </c>
      <c r="J41" s="25">
        <v>204</v>
      </c>
      <c r="K41" s="25">
        <v>207</v>
      </c>
      <c r="L41" s="25">
        <v>218</v>
      </c>
      <c r="M41" s="25">
        <v>215</v>
      </c>
      <c r="N41" s="25">
        <v>223</v>
      </c>
      <c r="O41" s="25">
        <v>232.43090000000004</v>
      </c>
      <c r="P41" s="25">
        <v>231.77289999999999</v>
      </c>
      <c r="Q41" s="25">
        <v>232.9829</v>
      </c>
      <c r="R41" s="25">
        <v>236.65090000000009</v>
      </c>
      <c r="S41" s="25">
        <v>238.98000000000002</v>
      </c>
      <c r="T41" s="25">
        <v>256.00449999999989</v>
      </c>
      <c r="U41" s="25">
        <v>268.31979999999993</v>
      </c>
      <c r="V41" s="25">
        <v>291.8103999999999</v>
      </c>
      <c r="W41" s="25">
        <v>290.53159999999991</v>
      </c>
      <c r="X41" s="32">
        <v>290.28619999999978</v>
      </c>
      <c r="Y41" s="25">
        <v>297.38909999999993</v>
      </c>
      <c r="Z41" s="25">
        <v>293.23179999999991</v>
      </c>
      <c r="AA41" s="25">
        <v>309.94089999999977</v>
      </c>
      <c r="AB41" s="25">
        <v>316.2648999999999</v>
      </c>
      <c r="AC41" s="25">
        <v>311.25540999999998</v>
      </c>
      <c r="AD41" s="25">
        <v>333.44569999999999</v>
      </c>
      <c r="AE41" s="25">
        <v>335.19859999999994</v>
      </c>
      <c r="AF41" s="25">
        <v>342.68969999999996</v>
      </c>
      <c r="AG41" s="25">
        <v>350.21890999999994</v>
      </c>
      <c r="AH41" s="25">
        <v>358.54365999999953</v>
      </c>
      <c r="AI41" s="25">
        <v>369.1353299999995</v>
      </c>
      <c r="AJ41" s="25">
        <v>365.09212999999971</v>
      </c>
    </row>
    <row r="42" spans="1:36">
      <c r="A42" t="s">
        <v>171</v>
      </c>
      <c r="B42" s="25">
        <v>290</v>
      </c>
      <c r="C42" s="25">
        <v>295</v>
      </c>
      <c r="D42" s="25">
        <v>306</v>
      </c>
      <c r="E42" s="25">
        <v>299</v>
      </c>
      <c r="F42" s="25">
        <v>308</v>
      </c>
      <c r="G42" s="25">
        <v>308</v>
      </c>
      <c r="H42" s="25">
        <v>309</v>
      </c>
      <c r="I42" s="25">
        <v>285</v>
      </c>
      <c r="J42" s="25">
        <v>296</v>
      </c>
      <c r="K42" s="25">
        <v>299</v>
      </c>
      <c r="L42" s="25">
        <v>319</v>
      </c>
      <c r="M42" s="25">
        <v>323</v>
      </c>
      <c r="N42" s="25">
        <v>334</v>
      </c>
      <c r="O42" s="25">
        <v>366.46279999999996</v>
      </c>
      <c r="P42" s="25">
        <v>373.45919999999984</v>
      </c>
      <c r="Q42" s="25">
        <v>357.59479999999991</v>
      </c>
      <c r="R42" s="25">
        <v>370.35329999999999</v>
      </c>
      <c r="S42" s="25">
        <v>366.33850000000001</v>
      </c>
      <c r="T42" s="25">
        <v>382.41859999999997</v>
      </c>
      <c r="U42" s="25">
        <v>423.30689999999993</v>
      </c>
      <c r="V42" s="25">
        <v>436.59689999999989</v>
      </c>
      <c r="W42" s="25">
        <v>429.74899999999997</v>
      </c>
      <c r="X42" s="32">
        <v>446.447</v>
      </c>
      <c r="Y42" s="25">
        <v>462.1069</v>
      </c>
      <c r="Z42" s="25">
        <v>462.57089999999999</v>
      </c>
      <c r="AA42" s="25">
        <v>470.94270000000006</v>
      </c>
      <c r="AB42" s="25">
        <v>481.36790000000002</v>
      </c>
      <c r="AC42" s="25">
        <v>486.3621</v>
      </c>
      <c r="AD42" s="25">
        <v>513.48890000000006</v>
      </c>
      <c r="AE42" s="25">
        <v>532.65989999999999</v>
      </c>
      <c r="AF42" s="25">
        <v>535.78820000000007</v>
      </c>
      <c r="AG42" s="25">
        <v>553.13559999999995</v>
      </c>
      <c r="AH42" s="25">
        <v>558.20240999999999</v>
      </c>
      <c r="AI42" s="25">
        <v>570.94260999999995</v>
      </c>
      <c r="AJ42" s="25">
        <v>588.30964600000016</v>
      </c>
    </row>
    <row r="43" spans="1:36">
      <c r="A43" t="s">
        <v>172</v>
      </c>
      <c r="B43" s="25">
        <v>314</v>
      </c>
      <c r="C43" s="25">
        <v>319</v>
      </c>
      <c r="D43" s="25">
        <v>325</v>
      </c>
      <c r="E43" s="25">
        <v>337</v>
      </c>
      <c r="F43" s="25">
        <v>332</v>
      </c>
      <c r="G43" s="25">
        <v>329</v>
      </c>
      <c r="H43" s="25">
        <v>325</v>
      </c>
      <c r="I43" s="25">
        <v>326</v>
      </c>
      <c r="J43" s="25">
        <v>334</v>
      </c>
      <c r="K43" s="25">
        <v>336</v>
      </c>
      <c r="L43" s="25">
        <v>337</v>
      </c>
      <c r="M43" s="25">
        <v>342</v>
      </c>
      <c r="N43" s="25">
        <v>354</v>
      </c>
      <c r="O43" s="25">
        <v>347.99719999999991</v>
      </c>
      <c r="P43" s="25">
        <v>355.31949999999995</v>
      </c>
      <c r="Q43" s="25">
        <v>342.46630000000005</v>
      </c>
      <c r="R43" s="25">
        <v>362.38529999999997</v>
      </c>
      <c r="S43" s="25">
        <v>379.21999999999997</v>
      </c>
      <c r="T43" s="25">
        <v>398.25829999999996</v>
      </c>
      <c r="U43" s="25">
        <v>397.78739999999993</v>
      </c>
      <c r="V43" s="25">
        <v>411.80709999999982</v>
      </c>
      <c r="W43" s="25">
        <v>399.38979999999981</v>
      </c>
      <c r="X43" s="32">
        <v>394.19080000000002</v>
      </c>
      <c r="Y43" s="25">
        <v>399.28160000000003</v>
      </c>
      <c r="Z43" s="25">
        <v>399.90659999999991</v>
      </c>
      <c r="AA43" s="25">
        <v>413.81609999999984</v>
      </c>
      <c r="AB43" s="25">
        <v>427.96210000000008</v>
      </c>
      <c r="AC43" s="25">
        <v>440.1105</v>
      </c>
      <c r="AD43" s="25">
        <v>449.46269999999998</v>
      </c>
      <c r="AE43" s="25">
        <v>444.55209999999994</v>
      </c>
      <c r="AF43" s="25">
        <v>441.76049999999998</v>
      </c>
      <c r="AG43" s="25">
        <v>437.51209999999992</v>
      </c>
      <c r="AH43" s="25">
        <v>428.4221</v>
      </c>
      <c r="AI43" s="25">
        <v>431.62209999999993</v>
      </c>
      <c r="AJ43" s="25">
        <v>432.21533000000005</v>
      </c>
    </row>
    <row r="44" spans="1:36">
      <c r="A44" t="s">
        <v>173</v>
      </c>
      <c r="B44" s="25">
        <v>25</v>
      </c>
      <c r="C44" s="25">
        <v>23</v>
      </c>
      <c r="D44" s="25">
        <v>26</v>
      </c>
      <c r="E44" s="25">
        <v>23</v>
      </c>
      <c r="F44" s="25">
        <v>25</v>
      </c>
      <c r="G44" s="25">
        <v>21</v>
      </c>
      <c r="H44" s="25">
        <v>48</v>
      </c>
      <c r="I44" s="25">
        <v>32</v>
      </c>
      <c r="J44" s="25">
        <v>33</v>
      </c>
      <c r="K44" s="25">
        <v>50.3</v>
      </c>
      <c r="L44" s="25">
        <v>47</v>
      </c>
      <c r="M44" s="25">
        <v>40.700000000000003</v>
      </c>
      <c r="N44" s="25">
        <v>36</v>
      </c>
      <c r="O44" s="25">
        <v>36.026399999999995</v>
      </c>
      <c r="P44" s="25">
        <v>42.415900000000001</v>
      </c>
      <c r="Q44" s="25">
        <v>38.736899999999999</v>
      </c>
      <c r="R44" s="25">
        <v>44.166900000000005</v>
      </c>
      <c r="S44" s="25">
        <v>50.070000000000007</v>
      </c>
      <c r="T44" s="25">
        <v>47.898500000000013</v>
      </c>
      <c r="U44" s="25">
        <v>57.11320000000002</v>
      </c>
      <c r="V44" s="25">
        <v>56.703700000000019</v>
      </c>
      <c r="W44" s="25">
        <v>55.867100000000008</v>
      </c>
      <c r="X44" s="32">
        <v>55.672400000000003</v>
      </c>
      <c r="Y44" s="25">
        <v>59.702400000000011</v>
      </c>
      <c r="Z44" s="25">
        <v>53.729300000000002</v>
      </c>
      <c r="AA44" s="25">
        <v>62.775300000000009</v>
      </c>
      <c r="AB44" s="25">
        <v>53.195300000000003</v>
      </c>
      <c r="AC44" s="25">
        <v>58.065300000000001</v>
      </c>
      <c r="AD44" s="25">
        <v>56.773200000000003</v>
      </c>
      <c r="AE44" s="25">
        <v>58.5032</v>
      </c>
      <c r="AF44" s="25">
        <v>56.534699999999987</v>
      </c>
      <c r="AG44" s="25">
        <v>55.426189999999998</v>
      </c>
      <c r="AH44" s="25">
        <v>70.050899999999999</v>
      </c>
      <c r="AI44" s="25">
        <v>66.050999999999988</v>
      </c>
      <c r="AJ44" s="25">
        <v>65.804099999999991</v>
      </c>
    </row>
    <row r="45" spans="1:36" s="1" customFormat="1">
      <c r="A45" s="78" t="s">
        <v>130</v>
      </c>
      <c r="B45" s="79">
        <f t="shared" ref="B45:AE45" si="5">SUM(B37:B44)</f>
        <v>1854</v>
      </c>
      <c r="C45" s="79">
        <f t="shared" si="5"/>
        <v>1860</v>
      </c>
      <c r="D45" s="79">
        <f t="shared" si="5"/>
        <v>1922</v>
      </c>
      <c r="E45" s="79">
        <f t="shared" si="5"/>
        <v>1948</v>
      </c>
      <c r="F45" s="79">
        <f t="shared" si="5"/>
        <v>1956</v>
      </c>
      <c r="G45" s="79">
        <f t="shared" si="5"/>
        <v>1922</v>
      </c>
      <c r="H45" s="79">
        <f t="shared" si="5"/>
        <v>1922</v>
      </c>
      <c r="I45" s="79">
        <f t="shared" si="5"/>
        <v>1921</v>
      </c>
      <c r="J45" s="79">
        <f t="shared" si="5"/>
        <v>1934</v>
      </c>
      <c r="K45" s="79">
        <f t="shared" si="5"/>
        <v>2013.2</v>
      </c>
      <c r="L45" s="79">
        <f t="shared" si="5"/>
        <v>2089.0299999999997</v>
      </c>
      <c r="M45" s="79">
        <f t="shared" si="5"/>
        <v>2125.37</v>
      </c>
      <c r="N45" s="79">
        <f t="shared" si="5"/>
        <v>2166</v>
      </c>
      <c r="O45" s="79">
        <f t="shared" si="5"/>
        <v>2164.5043000000001</v>
      </c>
      <c r="P45" s="79">
        <f t="shared" si="5"/>
        <v>2181.8806999999997</v>
      </c>
      <c r="Q45" s="79">
        <f t="shared" si="5"/>
        <v>2118.2228999999998</v>
      </c>
      <c r="R45" s="79">
        <f t="shared" si="5"/>
        <v>2188.3168000000001</v>
      </c>
      <c r="S45" s="79">
        <f t="shared" si="5"/>
        <v>2228.5953</v>
      </c>
      <c r="T45" s="79">
        <f t="shared" si="5"/>
        <v>2321.2512999999999</v>
      </c>
      <c r="U45" s="79">
        <f t="shared" si="5"/>
        <v>2421.1257000000001</v>
      </c>
      <c r="V45" s="79">
        <f t="shared" si="5"/>
        <v>2503.7779999999993</v>
      </c>
      <c r="W45" s="79">
        <f t="shared" si="5"/>
        <v>2480.9881999999993</v>
      </c>
      <c r="X45" s="79">
        <f t="shared" si="5"/>
        <v>2482.2659999999992</v>
      </c>
      <c r="Y45" s="79">
        <f t="shared" si="5"/>
        <v>2542.3053</v>
      </c>
      <c r="Z45" s="79">
        <f t="shared" si="5"/>
        <v>2528.7616999999996</v>
      </c>
      <c r="AA45" s="79">
        <f t="shared" si="5"/>
        <v>2611.2826999999993</v>
      </c>
      <c r="AB45" s="79">
        <f t="shared" si="5"/>
        <v>2642.4083999999998</v>
      </c>
      <c r="AC45" s="79">
        <f t="shared" si="5"/>
        <v>2705.6907099999999</v>
      </c>
      <c r="AD45" s="79">
        <f t="shared" si="5"/>
        <v>2821.1325000000002</v>
      </c>
      <c r="AE45" s="79">
        <f t="shared" si="5"/>
        <v>2921.6234999999997</v>
      </c>
      <c r="AF45" s="79">
        <f>SUM(AF37:AF44)</f>
        <v>3007.9106999999999</v>
      </c>
      <c r="AG45" s="79">
        <f>SUM(AG37:AG44)</f>
        <v>3060.3469999999998</v>
      </c>
      <c r="AH45" s="79">
        <f>SUM(AH37:AH44)</f>
        <v>3108.3792799999992</v>
      </c>
      <c r="AI45" s="79">
        <f>SUM(AI37:AI44)</f>
        <v>3194.6310399999993</v>
      </c>
      <c r="AJ45" s="79">
        <f>SUM(AJ37:AJ44)</f>
        <v>3217.0170459999995</v>
      </c>
    </row>
    <row r="46" spans="1:36">
      <c r="AG46" s="25"/>
    </row>
    <row r="47" spans="1:36" s="1" customFormat="1">
      <c r="A47" s="78" t="s">
        <v>155</v>
      </c>
      <c r="B47" s="78">
        <v>1990</v>
      </c>
      <c r="C47" s="78">
        <v>1991</v>
      </c>
      <c r="D47" s="78">
        <v>1992</v>
      </c>
      <c r="E47" s="78">
        <v>1993</v>
      </c>
      <c r="F47" s="78">
        <v>1994</v>
      </c>
      <c r="G47" s="78">
        <v>1995</v>
      </c>
      <c r="H47" s="78">
        <v>1996</v>
      </c>
      <c r="I47" s="78">
        <v>1997</v>
      </c>
      <c r="J47" s="78">
        <v>1998</v>
      </c>
      <c r="K47" s="78">
        <v>1999</v>
      </c>
      <c r="L47" s="78">
        <v>2000</v>
      </c>
      <c r="M47" s="78">
        <v>2001</v>
      </c>
      <c r="N47" s="78">
        <v>2002</v>
      </c>
      <c r="O47" s="78">
        <v>2003</v>
      </c>
      <c r="P47" s="78">
        <v>2004</v>
      </c>
      <c r="Q47" s="78">
        <v>2005</v>
      </c>
      <c r="R47" s="78">
        <v>2006</v>
      </c>
      <c r="S47" s="78">
        <v>2007</v>
      </c>
      <c r="T47" s="78">
        <v>2008</v>
      </c>
      <c r="U47" s="78">
        <v>2009</v>
      </c>
      <c r="V47" s="78">
        <v>2010</v>
      </c>
      <c r="W47" s="78">
        <v>2011</v>
      </c>
      <c r="X47" s="78">
        <v>2012</v>
      </c>
      <c r="Y47" s="78">
        <v>2013</v>
      </c>
      <c r="Z47" s="78">
        <v>2014</v>
      </c>
      <c r="AA47" s="78">
        <v>2015</v>
      </c>
      <c r="AB47" s="79">
        <v>2016</v>
      </c>
      <c r="AC47" s="79">
        <v>2017</v>
      </c>
      <c r="AD47" s="79">
        <v>2018</v>
      </c>
      <c r="AE47" s="79">
        <v>2019</v>
      </c>
      <c r="AF47" s="79">
        <v>2020</v>
      </c>
      <c r="AG47" s="79">
        <v>2021</v>
      </c>
      <c r="AH47" s="79">
        <v>2022</v>
      </c>
      <c r="AI47" s="79">
        <v>2023</v>
      </c>
      <c r="AJ47" s="79">
        <v>2024</v>
      </c>
    </row>
    <row r="48" spans="1:36">
      <c r="A48" t="s">
        <v>166</v>
      </c>
      <c r="B48" s="3">
        <v>111</v>
      </c>
      <c r="C48" s="3">
        <v>115</v>
      </c>
      <c r="D48" s="3">
        <v>149</v>
      </c>
      <c r="E48" s="3">
        <v>151</v>
      </c>
      <c r="F48" s="3">
        <v>153</v>
      </c>
      <c r="G48" s="3">
        <v>153</v>
      </c>
      <c r="H48" s="3">
        <v>157</v>
      </c>
      <c r="I48" s="3">
        <v>153</v>
      </c>
      <c r="J48" s="3">
        <v>142</v>
      </c>
      <c r="K48" s="3">
        <v>136.47</v>
      </c>
      <c r="L48" s="3">
        <v>136.86000000000001</v>
      </c>
      <c r="M48" s="3">
        <v>141.56</v>
      </c>
      <c r="N48" s="3">
        <v>135</v>
      </c>
      <c r="O48" s="3">
        <v>135.21019999999999</v>
      </c>
      <c r="P48" s="3">
        <v>135.61920000000001</v>
      </c>
      <c r="Q48" s="3">
        <v>131.63679999999999</v>
      </c>
      <c r="R48" s="3">
        <v>136.54780000000002</v>
      </c>
      <c r="S48" s="3">
        <v>137.74780000000001</v>
      </c>
      <c r="T48" s="3">
        <v>129.45779999999999</v>
      </c>
      <c r="U48" s="3">
        <v>132.85780000000003</v>
      </c>
      <c r="V48" s="3">
        <v>138.15780000000001</v>
      </c>
      <c r="W48" s="3">
        <v>141.71830000000003</v>
      </c>
      <c r="X48" s="21">
        <v>145.55250000000001</v>
      </c>
      <c r="Y48" s="80">
        <v>153.59729999999999</v>
      </c>
      <c r="Z48" s="80">
        <v>164.41300000000001</v>
      </c>
      <c r="AA48" s="80">
        <v>172.83930000000001</v>
      </c>
      <c r="AB48" s="25">
        <v>190.19450000000001</v>
      </c>
      <c r="AC48" s="25">
        <v>199.15519999999998</v>
      </c>
      <c r="AD48" s="25">
        <v>204.95659999999998</v>
      </c>
      <c r="AE48" s="25">
        <v>196.6788</v>
      </c>
      <c r="AF48" s="25">
        <v>208.23159999999996</v>
      </c>
      <c r="AG48" s="25">
        <v>231.72110000000006</v>
      </c>
      <c r="AH48" s="25">
        <v>223.82370000000006</v>
      </c>
      <c r="AI48" s="25">
        <v>228.69209999999995</v>
      </c>
      <c r="AJ48" s="25">
        <v>236.20499999999998</v>
      </c>
    </row>
    <row r="49" spans="1:36">
      <c r="A49" t="s">
        <v>167</v>
      </c>
      <c r="B49" s="3">
        <v>411</v>
      </c>
      <c r="C49" s="3">
        <v>402</v>
      </c>
      <c r="D49" s="3">
        <v>412</v>
      </c>
      <c r="E49" s="3">
        <v>416</v>
      </c>
      <c r="F49" s="3">
        <v>418</v>
      </c>
      <c r="G49" s="3">
        <v>410</v>
      </c>
      <c r="H49" s="3">
        <v>414</v>
      </c>
      <c r="I49" s="3">
        <v>422</v>
      </c>
      <c r="J49" s="3">
        <v>420</v>
      </c>
      <c r="K49" s="3">
        <v>407</v>
      </c>
      <c r="L49" s="3">
        <v>394</v>
      </c>
      <c r="M49" s="3">
        <v>385</v>
      </c>
      <c r="N49" s="3">
        <v>385</v>
      </c>
      <c r="O49" s="3">
        <v>381.37830000000019</v>
      </c>
      <c r="P49" s="3">
        <v>365.85520000000014</v>
      </c>
      <c r="Q49" s="3">
        <v>336.85940000000005</v>
      </c>
      <c r="R49" s="3">
        <v>344.8642000000001</v>
      </c>
      <c r="S49" s="3">
        <v>347.55730000000017</v>
      </c>
      <c r="T49" s="3">
        <v>351.40580000000011</v>
      </c>
      <c r="U49" s="3">
        <v>344.06800000000015</v>
      </c>
      <c r="V49" s="3">
        <v>351.79260000000028</v>
      </c>
      <c r="W49" s="3">
        <v>341.24460000000016</v>
      </c>
      <c r="X49" s="21">
        <v>337.21310000000005</v>
      </c>
      <c r="Y49" s="25">
        <v>336.17050000000006</v>
      </c>
      <c r="Z49" s="25">
        <v>339.43640000000016</v>
      </c>
      <c r="AA49" s="25">
        <v>338.01520000000005</v>
      </c>
      <c r="AB49" s="25">
        <v>348.58109999999999</v>
      </c>
      <c r="AC49" s="25">
        <v>347.99680000000001</v>
      </c>
      <c r="AD49" s="25">
        <v>369.7704</v>
      </c>
      <c r="AE49" s="25">
        <v>396.14780000000002</v>
      </c>
      <c r="AF49" s="25">
        <v>411.05780000000004</v>
      </c>
      <c r="AG49" s="25">
        <v>452.05784</v>
      </c>
      <c r="AH49" s="25">
        <v>475.2094800000001</v>
      </c>
      <c r="AI49" s="25">
        <v>512.4676300000001</v>
      </c>
      <c r="AJ49" s="25">
        <v>553.46764000000007</v>
      </c>
    </row>
    <row r="50" spans="1:36">
      <c r="A50" t="s">
        <v>168</v>
      </c>
      <c r="B50" s="3">
        <v>370</v>
      </c>
      <c r="C50" s="3">
        <v>385</v>
      </c>
      <c r="D50" s="3">
        <v>406</v>
      </c>
      <c r="E50" s="3">
        <v>418</v>
      </c>
      <c r="F50" s="3">
        <v>434</v>
      </c>
      <c r="G50" s="3">
        <v>436</v>
      </c>
      <c r="H50" s="3">
        <v>426</v>
      </c>
      <c r="I50" s="3">
        <v>451</v>
      </c>
      <c r="J50" s="3">
        <v>464</v>
      </c>
      <c r="K50" s="3">
        <v>442.6</v>
      </c>
      <c r="L50" s="3">
        <v>456.68000000000006</v>
      </c>
      <c r="M50" s="3">
        <v>452.70000000000005</v>
      </c>
      <c r="N50" s="3">
        <v>455</v>
      </c>
      <c r="O50" s="3">
        <v>421.93789999999996</v>
      </c>
      <c r="P50" s="3">
        <v>436.25</v>
      </c>
      <c r="Q50" s="3">
        <v>413.87350000000004</v>
      </c>
      <c r="R50" s="3">
        <v>411.09730000000008</v>
      </c>
      <c r="S50" s="3">
        <v>422.12470000000025</v>
      </c>
      <c r="T50" s="3">
        <v>440.41300000000001</v>
      </c>
      <c r="U50" s="3">
        <v>428.96160000000009</v>
      </c>
      <c r="V50" s="3">
        <v>432.69160000000005</v>
      </c>
      <c r="W50" s="3">
        <v>439.27159999999998</v>
      </c>
      <c r="X50" s="21">
        <v>436.9</v>
      </c>
      <c r="Y50" s="25">
        <v>436.84000000000009</v>
      </c>
      <c r="Z50" s="25">
        <v>434.70000000000005</v>
      </c>
      <c r="AA50" s="25">
        <v>439.99000000000012</v>
      </c>
      <c r="AB50" s="25">
        <v>463.05999999999983</v>
      </c>
      <c r="AC50" s="25">
        <v>476.11</v>
      </c>
      <c r="AD50" s="25">
        <v>488.15</v>
      </c>
      <c r="AE50" s="25">
        <v>527</v>
      </c>
      <c r="AF50" s="25">
        <v>542.89263157894732</v>
      </c>
      <c r="AG50" s="25">
        <v>563.74963157894717</v>
      </c>
      <c r="AH50" s="25">
        <v>604.04399999999987</v>
      </c>
      <c r="AI50" s="25">
        <v>679.41899999999976</v>
      </c>
      <c r="AJ50" s="25">
        <v>744.33399999999983</v>
      </c>
    </row>
    <row r="51" spans="1:36">
      <c r="A51" t="s">
        <v>169</v>
      </c>
      <c r="B51" s="3">
        <v>153</v>
      </c>
      <c r="C51" s="3">
        <v>168</v>
      </c>
      <c r="D51" s="3">
        <v>187</v>
      </c>
      <c r="E51" s="3">
        <v>191</v>
      </c>
      <c r="F51" s="3">
        <v>193</v>
      </c>
      <c r="G51" s="3">
        <v>187</v>
      </c>
      <c r="H51" s="3">
        <v>183</v>
      </c>
      <c r="I51" s="3">
        <v>187</v>
      </c>
      <c r="J51" s="3">
        <v>188</v>
      </c>
      <c r="K51" s="3">
        <v>187</v>
      </c>
      <c r="L51" s="3">
        <v>201</v>
      </c>
      <c r="M51" s="3">
        <v>200</v>
      </c>
      <c r="N51" s="3">
        <v>214</v>
      </c>
      <c r="O51" s="3">
        <v>218.34560000000005</v>
      </c>
      <c r="P51" s="3">
        <v>232.08529999999999</v>
      </c>
      <c r="Q51" s="3">
        <v>218.36369999999997</v>
      </c>
      <c r="R51" s="3">
        <v>220.2295</v>
      </c>
      <c r="S51" s="3">
        <v>228.32</v>
      </c>
      <c r="T51" s="3">
        <v>231.42370000000003</v>
      </c>
      <c r="U51" s="3">
        <v>247.9115000000001</v>
      </c>
      <c r="V51" s="3">
        <v>243.19160000000005</v>
      </c>
      <c r="W51" s="3">
        <v>241.452</v>
      </c>
      <c r="X51" s="21">
        <v>249.61260000000001</v>
      </c>
      <c r="Y51" s="25">
        <v>252.9447000000001</v>
      </c>
      <c r="Z51" s="25">
        <v>259.39470000000006</v>
      </c>
      <c r="AA51" s="25">
        <v>278.50839999999994</v>
      </c>
      <c r="AB51" s="25">
        <v>288.37629999999996</v>
      </c>
      <c r="AC51" s="25">
        <v>305.91640000000001</v>
      </c>
      <c r="AD51" s="25">
        <v>327.75839999999994</v>
      </c>
      <c r="AE51" s="25">
        <v>321.66990000000004</v>
      </c>
      <c r="AF51" s="25">
        <v>322.91909999999996</v>
      </c>
      <c r="AG51" s="25">
        <v>352.7574899999999</v>
      </c>
      <c r="AH51" s="25">
        <v>385.27530999999993</v>
      </c>
      <c r="AI51" s="25">
        <v>404.65338999999977</v>
      </c>
      <c r="AJ51" s="25">
        <v>441.08101999999985</v>
      </c>
    </row>
    <row r="52" spans="1:36">
      <c r="A52" t="s">
        <v>170</v>
      </c>
      <c r="B52" s="3">
        <v>151</v>
      </c>
      <c r="C52" s="3">
        <v>157</v>
      </c>
      <c r="D52" s="3">
        <v>165</v>
      </c>
      <c r="E52" s="3">
        <v>170</v>
      </c>
      <c r="F52" s="3">
        <v>175</v>
      </c>
      <c r="G52" s="3">
        <v>172</v>
      </c>
      <c r="H52" s="3">
        <v>174</v>
      </c>
      <c r="I52" s="3">
        <v>178</v>
      </c>
      <c r="J52" s="3">
        <v>175</v>
      </c>
      <c r="K52" s="3">
        <v>180</v>
      </c>
      <c r="L52" s="3">
        <v>192</v>
      </c>
      <c r="M52" s="3">
        <v>179</v>
      </c>
      <c r="N52" s="3">
        <v>187</v>
      </c>
      <c r="O52" s="3">
        <v>184.85529999999991</v>
      </c>
      <c r="P52" s="3">
        <v>180.24009999999993</v>
      </c>
      <c r="Q52" s="3">
        <v>165.90639999999999</v>
      </c>
      <c r="R52" s="3">
        <v>169.61219999999994</v>
      </c>
      <c r="S52" s="3">
        <v>177.95679999999996</v>
      </c>
      <c r="T52" s="3">
        <v>178.16249999999999</v>
      </c>
      <c r="U52" s="3">
        <v>184.30440000000002</v>
      </c>
      <c r="V52" s="3">
        <v>206.86829999999998</v>
      </c>
      <c r="W52" s="3">
        <v>201.91490000000002</v>
      </c>
      <c r="X52" s="21">
        <v>199.02630000000002</v>
      </c>
      <c r="Y52" s="25">
        <v>205.35810000000001</v>
      </c>
      <c r="Z52" s="25">
        <v>196.84350000000003</v>
      </c>
      <c r="AA52" s="25">
        <v>195.07149999999996</v>
      </c>
      <c r="AB52" s="25">
        <v>205.74469999999997</v>
      </c>
      <c r="AC52" s="25">
        <v>189.57360000000003</v>
      </c>
      <c r="AD52" s="25">
        <v>176.52420000000001</v>
      </c>
      <c r="AE52" s="25">
        <v>182.5994</v>
      </c>
      <c r="AF52" s="25">
        <v>192.36259999999996</v>
      </c>
      <c r="AG52" s="25">
        <v>199.67313000000001</v>
      </c>
      <c r="AH52" s="25">
        <v>204.18349000000009</v>
      </c>
      <c r="AI52" s="25">
        <v>219.42001000000002</v>
      </c>
      <c r="AJ52" s="25">
        <v>231.63647200000003</v>
      </c>
    </row>
    <row r="53" spans="1:36">
      <c r="A53" t="s">
        <v>171</v>
      </c>
      <c r="B53" s="3">
        <v>330</v>
      </c>
      <c r="C53" s="3">
        <v>325</v>
      </c>
      <c r="D53" s="3">
        <v>328</v>
      </c>
      <c r="E53" s="3">
        <v>335</v>
      </c>
      <c r="F53" s="3">
        <v>343</v>
      </c>
      <c r="G53" s="3">
        <v>330</v>
      </c>
      <c r="H53" s="3">
        <v>332</v>
      </c>
      <c r="I53" s="3">
        <v>332</v>
      </c>
      <c r="J53" s="3">
        <v>341</v>
      </c>
      <c r="K53" s="3">
        <v>330</v>
      </c>
      <c r="L53" s="3">
        <v>354</v>
      </c>
      <c r="M53" s="3">
        <v>366</v>
      </c>
      <c r="N53" s="3">
        <v>392</v>
      </c>
      <c r="O53" s="3">
        <v>399.91210000000012</v>
      </c>
      <c r="P53" s="3">
        <v>398.3869000000002</v>
      </c>
      <c r="Q53" s="3">
        <v>391.08610000000004</v>
      </c>
      <c r="R53" s="3">
        <v>394.50270000000006</v>
      </c>
      <c r="S53" s="3">
        <v>408.91680000000008</v>
      </c>
      <c r="T53" s="3">
        <v>415.03380000000021</v>
      </c>
      <c r="U53" s="3">
        <v>417.12819999999999</v>
      </c>
      <c r="V53" s="3">
        <v>413.49380000000019</v>
      </c>
      <c r="W53" s="3">
        <v>420.36610000000002</v>
      </c>
      <c r="X53" s="21">
        <v>423.6259</v>
      </c>
      <c r="Y53" s="25">
        <v>432.38300000000021</v>
      </c>
      <c r="Z53" s="25">
        <v>428.16990000000033</v>
      </c>
      <c r="AA53" s="25">
        <v>435.91629999999998</v>
      </c>
      <c r="AB53" s="25">
        <v>471.63259999999991</v>
      </c>
      <c r="AC53" s="25">
        <v>487.60419999999999</v>
      </c>
      <c r="AD53" s="25">
        <v>501.71939999999995</v>
      </c>
      <c r="AE53" s="25">
        <v>508.97340000000008</v>
      </c>
      <c r="AF53" s="25">
        <v>534.96150000000011</v>
      </c>
      <c r="AG53" s="25">
        <v>604.12014999999985</v>
      </c>
      <c r="AH53" s="25">
        <v>651.90450999999962</v>
      </c>
      <c r="AI53" s="25">
        <v>704.17212999999947</v>
      </c>
      <c r="AJ53" s="25">
        <v>749.30157199999906</v>
      </c>
    </row>
    <row r="54" spans="1:36">
      <c r="A54" t="s">
        <v>172</v>
      </c>
      <c r="B54" s="3">
        <v>248</v>
      </c>
      <c r="C54" s="3">
        <v>259</v>
      </c>
      <c r="D54" s="3">
        <v>267</v>
      </c>
      <c r="E54" s="3">
        <v>265</v>
      </c>
      <c r="F54" s="3">
        <v>272</v>
      </c>
      <c r="G54" s="3">
        <v>267</v>
      </c>
      <c r="H54" s="3">
        <v>260</v>
      </c>
      <c r="I54" s="3">
        <v>262</v>
      </c>
      <c r="J54" s="3">
        <v>247</v>
      </c>
      <c r="K54" s="3">
        <v>245</v>
      </c>
      <c r="L54" s="3">
        <v>241</v>
      </c>
      <c r="M54" s="3">
        <v>238</v>
      </c>
      <c r="N54" s="3">
        <v>235</v>
      </c>
      <c r="O54" s="3">
        <v>229.71080000000003</v>
      </c>
      <c r="P54" s="3">
        <v>227.28310000000002</v>
      </c>
      <c r="Q54" s="3">
        <v>223.46860000000004</v>
      </c>
      <c r="R54" s="3">
        <v>222.20760000000004</v>
      </c>
      <c r="S54" s="3">
        <v>225.90030000000007</v>
      </c>
      <c r="T54" s="3">
        <v>230.98440000000008</v>
      </c>
      <c r="U54" s="3">
        <v>233.20260000000002</v>
      </c>
      <c r="V54" s="3">
        <v>245.37150000000008</v>
      </c>
      <c r="W54" s="3">
        <v>228.29570000000012</v>
      </c>
      <c r="X54" s="21">
        <v>215.16100000000006</v>
      </c>
      <c r="Y54" s="25">
        <v>224.51790000000014</v>
      </c>
      <c r="Z54" s="25">
        <v>236.71080000000006</v>
      </c>
      <c r="AA54" s="25">
        <v>241.54500000000007</v>
      </c>
      <c r="AB54" s="25">
        <v>245.06790000000001</v>
      </c>
      <c r="AC54" s="25">
        <v>270.84630000000004</v>
      </c>
      <c r="AD54" s="25">
        <v>281.90159999999997</v>
      </c>
      <c r="AE54" s="25">
        <v>301.20369999999997</v>
      </c>
      <c r="AF54" s="25">
        <v>304.6721</v>
      </c>
      <c r="AG54" s="25">
        <v>314.6137100000002</v>
      </c>
      <c r="AH54" s="25">
        <v>332.95211000000012</v>
      </c>
      <c r="AI54" s="25">
        <v>360.24212000000011</v>
      </c>
      <c r="AJ54" s="25">
        <v>400.98952000000014</v>
      </c>
    </row>
    <row r="55" spans="1:36">
      <c r="A55" t="s">
        <v>173</v>
      </c>
      <c r="B55" s="3">
        <v>15</v>
      </c>
      <c r="C55" s="3">
        <v>13</v>
      </c>
      <c r="D55" s="3">
        <v>23</v>
      </c>
      <c r="E55" s="3">
        <v>30</v>
      </c>
      <c r="F55" s="3">
        <v>28</v>
      </c>
      <c r="G55" s="3">
        <v>25</v>
      </c>
      <c r="H55" s="3">
        <v>43</v>
      </c>
      <c r="I55" s="3">
        <v>26</v>
      </c>
      <c r="J55" s="3">
        <v>30</v>
      </c>
      <c r="K55" s="3">
        <v>42.7</v>
      </c>
      <c r="L55" s="3">
        <v>25.1</v>
      </c>
      <c r="M55" s="3">
        <v>15.4</v>
      </c>
      <c r="N55" s="3">
        <v>24</v>
      </c>
      <c r="O55" s="3">
        <v>21.9895</v>
      </c>
      <c r="P55" s="3">
        <v>33.626400000000004</v>
      </c>
      <c r="Q55" s="3">
        <v>27.339500000000001</v>
      </c>
      <c r="R55" s="3">
        <v>26.089500000000001</v>
      </c>
      <c r="S55" s="3">
        <v>35.988</v>
      </c>
      <c r="T55" s="3">
        <v>38.089500000000001</v>
      </c>
      <c r="U55" s="3">
        <v>44.949499999999986</v>
      </c>
      <c r="V55" s="3">
        <v>44.11269999999999</v>
      </c>
      <c r="W55" s="3">
        <v>38.52109999999999</v>
      </c>
      <c r="X55" s="21">
        <v>39</v>
      </c>
      <c r="Y55" s="25">
        <v>40.79999999999999</v>
      </c>
      <c r="Z55" s="25">
        <v>37.349999999999994</v>
      </c>
      <c r="AA55" s="25">
        <v>38.821100000000001</v>
      </c>
      <c r="AB55" s="25">
        <v>37.1</v>
      </c>
      <c r="AC55" s="25">
        <v>39.842100000000002</v>
      </c>
      <c r="AD55" s="25">
        <v>28.7072</v>
      </c>
      <c r="AE55" s="25">
        <v>29.150000000000002</v>
      </c>
      <c r="AF55" s="25">
        <v>31.580000000000002</v>
      </c>
      <c r="AG55" s="25">
        <v>31.425999999999998</v>
      </c>
      <c r="AH55" s="25">
        <v>42.426000000000002</v>
      </c>
      <c r="AI55" s="25">
        <v>44.826000000000001</v>
      </c>
      <c r="AJ55" s="25">
        <v>46.847499999999997</v>
      </c>
    </row>
    <row r="56" spans="1:36" s="1" customFormat="1">
      <c r="A56" s="78" t="s">
        <v>130</v>
      </c>
      <c r="B56" s="79">
        <f t="shared" ref="B56:AE56" si="6">SUM(B48:B55)</f>
        <v>1789</v>
      </c>
      <c r="C56" s="79">
        <f t="shared" si="6"/>
        <v>1824</v>
      </c>
      <c r="D56" s="79">
        <f t="shared" si="6"/>
        <v>1937</v>
      </c>
      <c r="E56" s="79">
        <f t="shared" si="6"/>
        <v>1976</v>
      </c>
      <c r="F56" s="79">
        <f t="shared" si="6"/>
        <v>2016</v>
      </c>
      <c r="G56" s="79">
        <f t="shared" si="6"/>
        <v>1980</v>
      </c>
      <c r="H56" s="79">
        <f t="shared" si="6"/>
        <v>1989</v>
      </c>
      <c r="I56" s="79">
        <f t="shared" si="6"/>
        <v>2011</v>
      </c>
      <c r="J56" s="79">
        <f t="shared" si="6"/>
        <v>2007</v>
      </c>
      <c r="K56" s="79">
        <f t="shared" si="6"/>
        <v>1970.7700000000002</v>
      </c>
      <c r="L56" s="79">
        <f t="shared" si="6"/>
        <v>2000.6399999999999</v>
      </c>
      <c r="M56" s="79">
        <f t="shared" si="6"/>
        <v>1977.66</v>
      </c>
      <c r="N56" s="79">
        <f t="shared" si="6"/>
        <v>2027</v>
      </c>
      <c r="O56" s="79">
        <f t="shared" si="6"/>
        <v>1993.3397000000004</v>
      </c>
      <c r="P56" s="79">
        <f t="shared" si="6"/>
        <v>2009.3462000000006</v>
      </c>
      <c r="Q56" s="79">
        <f t="shared" si="6"/>
        <v>1908.5340000000001</v>
      </c>
      <c r="R56" s="79">
        <f t="shared" si="6"/>
        <v>1925.1508000000001</v>
      </c>
      <c r="S56" s="79">
        <f t="shared" si="6"/>
        <v>1984.5117000000005</v>
      </c>
      <c r="T56" s="79">
        <f t="shared" si="6"/>
        <v>2014.9705000000004</v>
      </c>
      <c r="U56" s="79">
        <f t="shared" si="6"/>
        <v>2033.3836000000003</v>
      </c>
      <c r="V56" s="79">
        <f t="shared" si="6"/>
        <v>2075.679900000001</v>
      </c>
      <c r="W56" s="79">
        <f t="shared" si="6"/>
        <v>2052.7843000000003</v>
      </c>
      <c r="X56" s="79">
        <f t="shared" si="6"/>
        <v>2046.0914</v>
      </c>
      <c r="Y56" s="79">
        <f t="shared" si="6"/>
        <v>2082.6115000000004</v>
      </c>
      <c r="Z56" s="79">
        <f t="shared" si="6"/>
        <v>2097.0183000000002</v>
      </c>
      <c r="AA56" s="79">
        <f t="shared" si="6"/>
        <v>2140.7068000000004</v>
      </c>
      <c r="AB56" s="79">
        <f t="shared" si="6"/>
        <v>2249.7570999999994</v>
      </c>
      <c r="AC56" s="79">
        <f t="shared" si="6"/>
        <v>2317.0445999999997</v>
      </c>
      <c r="AD56" s="79">
        <f t="shared" si="6"/>
        <v>2379.4877999999999</v>
      </c>
      <c r="AE56" s="79">
        <f t="shared" si="6"/>
        <v>2463.4230000000002</v>
      </c>
      <c r="AF56" s="79">
        <f>SUM(AF48:AF55)</f>
        <v>2548.6773315789469</v>
      </c>
      <c r="AG56" s="79">
        <f>SUM(AG48:AG55)</f>
        <v>2750.1190515789472</v>
      </c>
      <c r="AH56" s="79">
        <f>SUM(AH48:AH55)</f>
        <v>2919.8186000000001</v>
      </c>
      <c r="AI56" s="79">
        <f>SUM(AI48:AI55)</f>
        <v>3153.8923799999993</v>
      </c>
      <c r="AJ56" s="79">
        <f>SUM(AJ48:AJ55)</f>
        <v>3403.8627239999987</v>
      </c>
    </row>
    <row r="57" spans="1:36">
      <c r="AG57" s="25"/>
    </row>
    <row r="58" spans="1:36" s="1" customFormat="1">
      <c r="A58" s="78" t="s">
        <v>157</v>
      </c>
      <c r="B58" s="78">
        <v>1990</v>
      </c>
      <c r="C58" s="78">
        <v>1991</v>
      </c>
      <c r="D58" s="78">
        <v>1992</v>
      </c>
      <c r="E58" s="78">
        <v>1993</v>
      </c>
      <c r="F58" s="78">
        <v>1994</v>
      </c>
      <c r="G58" s="78">
        <v>1995</v>
      </c>
      <c r="H58" s="78">
        <v>1996</v>
      </c>
      <c r="I58" s="78">
        <v>1997</v>
      </c>
      <c r="J58" s="78">
        <v>1998</v>
      </c>
      <c r="K58" s="78">
        <v>1999</v>
      </c>
      <c r="L58" s="78">
        <v>2000</v>
      </c>
      <c r="M58" s="78">
        <v>2001</v>
      </c>
      <c r="N58" s="78">
        <v>2002</v>
      </c>
      <c r="O58" s="78">
        <v>2003</v>
      </c>
      <c r="P58" s="78">
        <v>2004</v>
      </c>
      <c r="Q58" s="78">
        <v>2005</v>
      </c>
      <c r="R58" s="78">
        <v>2006</v>
      </c>
      <c r="S58" s="78">
        <v>2007</v>
      </c>
      <c r="T58" s="78">
        <v>2008</v>
      </c>
      <c r="U58" s="78">
        <v>2009</v>
      </c>
      <c r="V58" s="78">
        <v>2010</v>
      </c>
      <c r="W58" s="78">
        <v>2011</v>
      </c>
      <c r="X58" s="78">
        <v>2012</v>
      </c>
      <c r="Y58" s="78">
        <v>2013</v>
      </c>
      <c r="Z58" s="78">
        <v>2014</v>
      </c>
      <c r="AA58" s="78">
        <v>2015</v>
      </c>
      <c r="AB58" s="79">
        <v>2016</v>
      </c>
      <c r="AC58" s="79">
        <v>2017</v>
      </c>
      <c r="AD58" s="79">
        <v>2018</v>
      </c>
      <c r="AE58" s="79">
        <v>2019</v>
      </c>
      <c r="AF58" s="79">
        <v>2020</v>
      </c>
      <c r="AG58" s="79">
        <v>2021</v>
      </c>
      <c r="AH58" s="79">
        <v>2022</v>
      </c>
      <c r="AI58" s="79">
        <v>2023</v>
      </c>
      <c r="AJ58" s="79">
        <v>2024</v>
      </c>
    </row>
    <row r="59" spans="1:36">
      <c r="A59" t="s">
        <v>166</v>
      </c>
      <c r="B59" s="25">
        <v>367</v>
      </c>
      <c r="C59" s="25">
        <v>373</v>
      </c>
      <c r="D59" s="25">
        <v>377</v>
      </c>
      <c r="E59" s="25">
        <v>369</v>
      </c>
      <c r="F59" s="25">
        <v>365</v>
      </c>
      <c r="G59" s="25">
        <v>352</v>
      </c>
      <c r="H59" s="25">
        <v>345</v>
      </c>
      <c r="I59" s="25">
        <v>330</v>
      </c>
      <c r="J59" s="25">
        <v>300</v>
      </c>
      <c r="K59" s="25">
        <v>284.77999999999997</v>
      </c>
      <c r="L59" s="25">
        <v>275.38</v>
      </c>
      <c r="M59" s="25">
        <v>270.43</v>
      </c>
      <c r="N59" s="25">
        <v>275</v>
      </c>
      <c r="O59" s="25">
        <v>269.28480000000002</v>
      </c>
      <c r="P59" s="25">
        <v>259.33240000000001</v>
      </c>
      <c r="Q59" s="25">
        <v>249.10620000000003</v>
      </c>
      <c r="R59" s="25">
        <v>248.30679999999995</v>
      </c>
      <c r="S59" s="25">
        <v>256.67099999999999</v>
      </c>
      <c r="T59" s="25">
        <v>272.27370000000002</v>
      </c>
      <c r="U59" s="25">
        <v>276.87090000000001</v>
      </c>
      <c r="V59" s="25">
        <v>262.8974</v>
      </c>
      <c r="W59" s="25">
        <v>271.04860000000008</v>
      </c>
      <c r="X59" s="32">
        <v>281.24600000000004</v>
      </c>
      <c r="Y59" s="80">
        <v>272.25139999999999</v>
      </c>
      <c r="Z59" s="80">
        <v>272.18829999999997</v>
      </c>
      <c r="AA59" s="80">
        <v>270.95150000000001</v>
      </c>
      <c r="AB59" s="25">
        <v>252.9196</v>
      </c>
      <c r="AC59" s="25">
        <v>254.8006</v>
      </c>
      <c r="AD59" s="25">
        <v>252.11769999999993</v>
      </c>
      <c r="AE59" s="25">
        <v>270.08089999999999</v>
      </c>
      <c r="AF59" s="25">
        <v>295.61239999999998</v>
      </c>
      <c r="AG59" s="25">
        <v>297.14410000000009</v>
      </c>
      <c r="AH59" s="25">
        <v>300.95479999999998</v>
      </c>
      <c r="AI59" s="25">
        <v>306.07579999999996</v>
      </c>
      <c r="AJ59" s="25">
        <v>330.88629999999995</v>
      </c>
    </row>
    <row r="60" spans="1:36">
      <c r="A60" t="s">
        <v>167</v>
      </c>
      <c r="B60" s="25">
        <v>578</v>
      </c>
      <c r="C60" s="25">
        <v>580</v>
      </c>
      <c r="D60" s="25">
        <v>585</v>
      </c>
      <c r="E60" s="25">
        <v>550</v>
      </c>
      <c r="F60" s="25">
        <v>546</v>
      </c>
      <c r="G60" s="25">
        <v>558</v>
      </c>
      <c r="H60" s="25">
        <v>579</v>
      </c>
      <c r="I60" s="25">
        <v>606</v>
      </c>
      <c r="J60" s="25">
        <v>563</v>
      </c>
      <c r="K60" s="25">
        <v>604</v>
      </c>
      <c r="L60" s="25">
        <v>601</v>
      </c>
      <c r="M60" s="25">
        <v>601</v>
      </c>
      <c r="N60" s="25">
        <v>613</v>
      </c>
      <c r="O60" s="25">
        <v>620.34629999999993</v>
      </c>
      <c r="P60" s="25">
        <v>608.2056</v>
      </c>
      <c r="Q60" s="25">
        <v>591.83050000000003</v>
      </c>
      <c r="R60" s="25">
        <v>576.22129999999993</v>
      </c>
      <c r="S60" s="25">
        <v>563.73779999999999</v>
      </c>
      <c r="T60" s="25">
        <v>554.11180000000002</v>
      </c>
      <c r="U60" s="25">
        <v>546.10299999999995</v>
      </c>
      <c r="V60" s="25">
        <v>581.16509999999994</v>
      </c>
      <c r="W60" s="25">
        <v>588.7315000000001</v>
      </c>
      <c r="X60" s="32">
        <v>547.07769999999982</v>
      </c>
      <c r="Y60" s="25">
        <v>570.78300000000002</v>
      </c>
      <c r="Z60" s="25">
        <v>596.54250000000013</v>
      </c>
      <c r="AA60" s="25">
        <v>593.04710000000023</v>
      </c>
      <c r="AB60" s="25">
        <v>622.52839999999992</v>
      </c>
      <c r="AC60" s="25">
        <v>664.40420000000006</v>
      </c>
      <c r="AD60" s="25">
        <v>685.46450000000004</v>
      </c>
      <c r="AE60" s="25">
        <v>741.12860000000001</v>
      </c>
      <c r="AF60" s="25">
        <v>833.31889999999999</v>
      </c>
      <c r="AG60" s="25">
        <v>905.63043000000016</v>
      </c>
      <c r="AH60" s="25">
        <v>915.14519999999993</v>
      </c>
      <c r="AI60" s="25">
        <v>1008.6171000000003</v>
      </c>
      <c r="AJ60" s="25">
        <v>1048.281404999999</v>
      </c>
    </row>
    <row r="61" spans="1:36">
      <c r="A61" t="s">
        <v>168</v>
      </c>
      <c r="B61" s="25">
        <v>1004</v>
      </c>
      <c r="C61" s="25">
        <v>1013</v>
      </c>
      <c r="D61" s="25">
        <v>1036</v>
      </c>
      <c r="E61" s="25">
        <v>1039</v>
      </c>
      <c r="F61" s="25">
        <v>1037</v>
      </c>
      <c r="G61" s="25">
        <v>998</v>
      </c>
      <c r="H61" s="25">
        <v>919</v>
      </c>
      <c r="I61" s="25">
        <v>954</v>
      </c>
      <c r="J61" s="25">
        <v>993</v>
      </c>
      <c r="K61" s="25">
        <v>957.2</v>
      </c>
      <c r="L61" s="25">
        <v>931.65</v>
      </c>
      <c r="M61" s="25">
        <v>921.3</v>
      </c>
      <c r="N61" s="25">
        <v>902</v>
      </c>
      <c r="O61" s="25">
        <v>847.06740000000013</v>
      </c>
      <c r="P61" s="25">
        <v>758.74860000000024</v>
      </c>
      <c r="Q61" s="25">
        <v>711.16819999999996</v>
      </c>
      <c r="R61" s="25">
        <v>740.06400000000008</v>
      </c>
      <c r="S61" s="25">
        <v>770.54860000000019</v>
      </c>
      <c r="T61" s="25">
        <v>803.72119999999995</v>
      </c>
      <c r="U61" s="25">
        <v>859.51200000000006</v>
      </c>
      <c r="V61" s="25">
        <v>858.05500000000006</v>
      </c>
      <c r="W61" s="25">
        <v>850.54560000000015</v>
      </c>
      <c r="X61" s="32">
        <v>832.07960000000003</v>
      </c>
      <c r="Y61" s="25">
        <v>826.38999999999976</v>
      </c>
      <c r="Z61" s="25">
        <v>830.25</v>
      </c>
      <c r="AA61" s="25">
        <v>830.37000000000012</v>
      </c>
      <c r="AB61" s="25">
        <v>858.77</v>
      </c>
      <c r="AC61" s="25">
        <v>855.80500000000006</v>
      </c>
      <c r="AD61" s="25">
        <v>884.46500000000015</v>
      </c>
      <c r="AE61" s="25">
        <v>932.12099999999998</v>
      </c>
      <c r="AF61" s="25">
        <v>1067.8888999999999</v>
      </c>
      <c r="AG61" s="25">
        <v>1154.7928999999992</v>
      </c>
      <c r="AH61" s="25">
        <v>1189.6248999999993</v>
      </c>
      <c r="AI61" s="25">
        <v>1277.254999999999</v>
      </c>
      <c r="AJ61" s="25">
        <v>1275.202499999999</v>
      </c>
    </row>
    <row r="62" spans="1:36">
      <c r="A62" t="s">
        <v>169</v>
      </c>
      <c r="B62" s="25">
        <v>451</v>
      </c>
      <c r="C62" s="25">
        <v>464</v>
      </c>
      <c r="D62" s="25">
        <v>515</v>
      </c>
      <c r="E62" s="25">
        <v>514</v>
      </c>
      <c r="F62" s="25">
        <v>499</v>
      </c>
      <c r="G62" s="25">
        <v>468</v>
      </c>
      <c r="H62" s="25">
        <v>452</v>
      </c>
      <c r="I62" s="25">
        <v>420</v>
      </c>
      <c r="J62" s="25">
        <v>416</v>
      </c>
      <c r="K62" s="25">
        <v>396</v>
      </c>
      <c r="L62" s="25">
        <v>379</v>
      </c>
      <c r="M62" s="25">
        <v>344</v>
      </c>
      <c r="N62" s="25">
        <v>368</v>
      </c>
      <c r="O62" s="25">
        <v>391.24720000000013</v>
      </c>
      <c r="P62" s="25">
        <v>375.52979999999963</v>
      </c>
      <c r="Q62" s="25">
        <v>364.13440000000014</v>
      </c>
      <c r="R62" s="25">
        <v>383.31270000000001</v>
      </c>
      <c r="S62" s="25">
        <v>415.62100000000004</v>
      </c>
      <c r="T62" s="25">
        <v>442.67850000000004</v>
      </c>
      <c r="U62" s="25">
        <v>452.58679999999998</v>
      </c>
      <c r="V62" s="25">
        <v>453.28940000000023</v>
      </c>
      <c r="W62" s="25">
        <v>428.68680000000018</v>
      </c>
      <c r="X62" s="32">
        <v>426.34939999999995</v>
      </c>
      <c r="Y62" s="25">
        <v>465.70310000000023</v>
      </c>
      <c r="Z62" s="25">
        <v>457.96320000000014</v>
      </c>
      <c r="AA62" s="25">
        <v>455.99889999999999</v>
      </c>
      <c r="AB62" s="25">
        <v>478.25060000000002</v>
      </c>
      <c r="AC62" s="25">
        <v>549.93049999999994</v>
      </c>
      <c r="AD62" s="25">
        <v>579.14889999999991</v>
      </c>
      <c r="AE62" s="25">
        <v>607.80259999999998</v>
      </c>
      <c r="AF62" s="25">
        <v>616.05870000000004</v>
      </c>
      <c r="AG62" s="25">
        <v>601.36894000000018</v>
      </c>
      <c r="AH62" s="25">
        <v>643.66894000000002</v>
      </c>
      <c r="AI62" s="25">
        <v>654.12555000000009</v>
      </c>
      <c r="AJ62" s="25">
        <v>652.62894000000006</v>
      </c>
    </row>
    <row r="63" spans="1:36">
      <c r="A63" t="s">
        <v>170</v>
      </c>
      <c r="B63" s="25">
        <v>496</v>
      </c>
      <c r="C63" s="25">
        <v>495</v>
      </c>
      <c r="D63" s="25">
        <v>511</v>
      </c>
      <c r="E63" s="25">
        <v>512</v>
      </c>
      <c r="F63" s="25">
        <v>498</v>
      </c>
      <c r="G63" s="25">
        <v>476</v>
      </c>
      <c r="H63" s="25">
        <v>462</v>
      </c>
      <c r="I63" s="25">
        <v>443</v>
      </c>
      <c r="J63" s="25">
        <v>487</v>
      </c>
      <c r="K63" s="25">
        <v>485</v>
      </c>
      <c r="L63" s="25">
        <v>473</v>
      </c>
      <c r="M63" s="25">
        <v>439</v>
      </c>
      <c r="N63" s="25">
        <v>431</v>
      </c>
      <c r="O63" s="25">
        <v>408.47549999999995</v>
      </c>
      <c r="P63" s="25">
        <v>366.67060000000004</v>
      </c>
      <c r="Q63" s="25">
        <v>331.18760000000009</v>
      </c>
      <c r="R63" s="25">
        <v>324.02910000000003</v>
      </c>
      <c r="S63" s="25">
        <v>328.22219999999999</v>
      </c>
      <c r="T63" s="25">
        <v>323.87079999999997</v>
      </c>
      <c r="U63" s="25">
        <v>321.4314999999998</v>
      </c>
      <c r="V63" s="25">
        <v>362.98170000000005</v>
      </c>
      <c r="W63" s="25">
        <v>384.64660000000003</v>
      </c>
      <c r="X63" s="32">
        <v>368.51499999999999</v>
      </c>
      <c r="Y63" s="25">
        <v>373.5499999999999</v>
      </c>
      <c r="Z63" s="25">
        <v>392.62380000000019</v>
      </c>
      <c r="AA63" s="25">
        <v>398.66299999999984</v>
      </c>
      <c r="AB63" s="25">
        <v>430.44229999999993</v>
      </c>
      <c r="AC63" s="25">
        <v>429.10741000000007</v>
      </c>
      <c r="AD63" s="25">
        <v>451.2586</v>
      </c>
      <c r="AE63" s="25">
        <v>467.59269999999998</v>
      </c>
      <c r="AF63" s="25">
        <v>484.84600999999998</v>
      </c>
      <c r="AG63" s="25">
        <v>519.74476000000016</v>
      </c>
      <c r="AH63" s="25">
        <v>563.86467000000005</v>
      </c>
      <c r="AI63" s="25">
        <v>611.70515</v>
      </c>
      <c r="AJ63" s="25">
        <v>628.68464999999992</v>
      </c>
    </row>
    <row r="64" spans="1:36">
      <c r="A64" t="s">
        <v>171</v>
      </c>
      <c r="B64" s="25">
        <v>808</v>
      </c>
      <c r="C64" s="25">
        <v>799</v>
      </c>
      <c r="D64" s="25">
        <v>824</v>
      </c>
      <c r="E64" s="25">
        <v>821</v>
      </c>
      <c r="F64" s="25">
        <v>812</v>
      </c>
      <c r="G64" s="25">
        <v>790</v>
      </c>
      <c r="H64" s="25">
        <v>812</v>
      </c>
      <c r="I64" s="25">
        <v>783</v>
      </c>
      <c r="J64" s="25">
        <v>862</v>
      </c>
      <c r="K64" s="25">
        <v>845</v>
      </c>
      <c r="L64" s="25">
        <v>859</v>
      </c>
      <c r="M64" s="25">
        <v>865</v>
      </c>
      <c r="N64" s="25">
        <v>854</v>
      </c>
      <c r="O64" s="25">
        <v>907.72149999999954</v>
      </c>
      <c r="P64" s="25">
        <v>884.03219999999942</v>
      </c>
      <c r="Q64" s="25">
        <v>864.08109999999976</v>
      </c>
      <c r="R64" s="25">
        <v>882.37729999999954</v>
      </c>
      <c r="S64" s="25">
        <v>873.71569999999997</v>
      </c>
      <c r="T64" s="25">
        <v>913.90289999999982</v>
      </c>
      <c r="U64" s="25">
        <v>922.98649999999884</v>
      </c>
      <c r="V64" s="25">
        <v>915.25899999999933</v>
      </c>
      <c r="W64" s="25">
        <v>920.47929999999883</v>
      </c>
      <c r="X64" s="32">
        <v>967.6739</v>
      </c>
      <c r="Y64" s="25">
        <v>986.13609999999892</v>
      </c>
      <c r="Z64" s="25">
        <v>1032.1938999999995</v>
      </c>
      <c r="AA64" s="25">
        <v>1108.9825999999994</v>
      </c>
      <c r="AB64" s="25">
        <v>1153.5843000000009</v>
      </c>
      <c r="AC64" s="25">
        <v>1228.66572</v>
      </c>
      <c r="AD64" s="25">
        <v>1312.5928200000001</v>
      </c>
      <c r="AE64" s="25">
        <v>1303.24802</v>
      </c>
      <c r="AF64" s="25">
        <v>1357.2069000000004</v>
      </c>
      <c r="AG64" s="25">
        <v>1480.5348299999978</v>
      </c>
      <c r="AH64" s="25">
        <v>1649.8141099999987</v>
      </c>
      <c r="AI64" s="25">
        <v>1799.4368799999977</v>
      </c>
      <c r="AJ64" s="25">
        <v>1801.1819899999982</v>
      </c>
    </row>
    <row r="65" spans="1:36">
      <c r="A65" t="s">
        <v>172</v>
      </c>
      <c r="B65" s="25">
        <v>860</v>
      </c>
      <c r="C65" s="25">
        <v>827</v>
      </c>
      <c r="D65" s="25">
        <v>849</v>
      </c>
      <c r="E65" s="25">
        <v>831</v>
      </c>
      <c r="F65" s="25">
        <v>796</v>
      </c>
      <c r="G65" s="25">
        <v>783</v>
      </c>
      <c r="H65" s="25">
        <v>792</v>
      </c>
      <c r="I65" s="25">
        <v>815</v>
      </c>
      <c r="J65" s="25">
        <v>841</v>
      </c>
      <c r="K65" s="25">
        <v>812</v>
      </c>
      <c r="L65" s="25">
        <v>791</v>
      </c>
      <c r="M65" s="25">
        <v>772</v>
      </c>
      <c r="N65" s="25">
        <v>760</v>
      </c>
      <c r="O65" s="25">
        <v>791.83269999999959</v>
      </c>
      <c r="P65" s="25">
        <v>778.24959999999987</v>
      </c>
      <c r="Q65" s="25">
        <v>730.33050000000026</v>
      </c>
      <c r="R65" s="25">
        <v>736.66189999999972</v>
      </c>
      <c r="S65" s="25">
        <v>750.54900000000021</v>
      </c>
      <c r="T65" s="25">
        <v>780.95949999999982</v>
      </c>
      <c r="U65" s="25">
        <v>793.17089999999928</v>
      </c>
      <c r="V65" s="25">
        <v>793.48309999999992</v>
      </c>
      <c r="W65" s="25">
        <v>833.48489999999958</v>
      </c>
      <c r="X65" s="32">
        <v>845.25</v>
      </c>
      <c r="Y65" s="25">
        <v>847.80180000000007</v>
      </c>
      <c r="Z65" s="25">
        <v>841.84440000000018</v>
      </c>
      <c r="AA65" s="25">
        <v>876.04619999999886</v>
      </c>
      <c r="AB65" s="25">
        <v>933.86100000000033</v>
      </c>
      <c r="AC65" s="25">
        <v>939.28638999999998</v>
      </c>
      <c r="AD65" s="25">
        <v>939.88018000000011</v>
      </c>
      <c r="AE65" s="25">
        <v>962.0452900000007</v>
      </c>
      <c r="AF65" s="25">
        <v>1011.6538100000006</v>
      </c>
      <c r="AG65" s="25">
        <v>1060.6285499999994</v>
      </c>
      <c r="AH65" s="25">
        <v>1191.8708899999974</v>
      </c>
      <c r="AI65" s="25">
        <v>1363.9507899999967</v>
      </c>
      <c r="AJ65" s="25">
        <v>1343.9924199999966</v>
      </c>
    </row>
    <row r="66" spans="1:36">
      <c r="A66" t="s">
        <v>173</v>
      </c>
      <c r="B66" s="25">
        <v>81</v>
      </c>
      <c r="C66" s="25">
        <v>87</v>
      </c>
      <c r="D66" s="25">
        <v>131</v>
      </c>
      <c r="E66" s="25">
        <v>106</v>
      </c>
      <c r="F66" s="25">
        <v>123</v>
      </c>
      <c r="G66" s="25">
        <v>103</v>
      </c>
      <c r="H66" s="25">
        <v>148</v>
      </c>
      <c r="I66" s="25">
        <v>140</v>
      </c>
      <c r="J66" s="25">
        <v>124</v>
      </c>
      <c r="K66" s="25">
        <v>155.1</v>
      </c>
      <c r="L66" s="25">
        <v>123</v>
      </c>
      <c r="M66" s="25">
        <v>79.5</v>
      </c>
      <c r="N66" s="25">
        <v>106</v>
      </c>
      <c r="O66" s="25">
        <v>118.16999999999996</v>
      </c>
      <c r="P66" s="25">
        <v>122.3916</v>
      </c>
      <c r="Q66" s="25">
        <v>66.132099999999994</v>
      </c>
      <c r="R66" s="25">
        <v>77.802099999999967</v>
      </c>
      <c r="S66" s="25">
        <v>91.493199999999959</v>
      </c>
      <c r="T66" s="25">
        <v>91.990700000000004</v>
      </c>
      <c r="U66" s="25">
        <v>119.41870000000002</v>
      </c>
      <c r="V66" s="25">
        <v>148.67140000000003</v>
      </c>
      <c r="W66" s="25">
        <v>126.51660000000001</v>
      </c>
      <c r="X66" s="32">
        <v>118.14490000000002</v>
      </c>
      <c r="Y66" s="25">
        <v>112.11310000000002</v>
      </c>
      <c r="Z66" s="25">
        <v>115.84990000000001</v>
      </c>
      <c r="AA66" s="25">
        <v>120.17219999999999</v>
      </c>
      <c r="AB66" s="25">
        <v>121.5324</v>
      </c>
      <c r="AC66" s="25">
        <v>119.65599999999998</v>
      </c>
      <c r="AD66" s="25">
        <v>69.41001</v>
      </c>
      <c r="AE66" s="25">
        <v>93.232920000000007</v>
      </c>
      <c r="AF66" s="25">
        <v>100.02000000000001</v>
      </c>
      <c r="AG66" s="25">
        <v>111.65468999999997</v>
      </c>
      <c r="AH66" s="25">
        <v>126.29296999999997</v>
      </c>
      <c r="AI66" s="25">
        <v>133.80626999999998</v>
      </c>
      <c r="AJ66" s="25">
        <v>143.19328999999999</v>
      </c>
    </row>
    <row r="67" spans="1:36" s="1" customFormat="1">
      <c r="A67" s="78" t="s">
        <v>130</v>
      </c>
      <c r="B67" s="79">
        <f t="shared" ref="B67:AE67" si="7">SUM(B59:B66)</f>
        <v>4645</v>
      </c>
      <c r="C67" s="79">
        <f t="shared" si="7"/>
        <v>4638</v>
      </c>
      <c r="D67" s="79">
        <f t="shared" si="7"/>
        <v>4828</v>
      </c>
      <c r="E67" s="79">
        <f t="shared" si="7"/>
        <v>4742</v>
      </c>
      <c r="F67" s="79">
        <f t="shared" si="7"/>
        <v>4676</v>
      </c>
      <c r="G67" s="79">
        <f t="shared" si="7"/>
        <v>4528</v>
      </c>
      <c r="H67" s="79">
        <f t="shared" si="7"/>
        <v>4509</v>
      </c>
      <c r="I67" s="79">
        <f t="shared" si="7"/>
        <v>4491</v>
      </c>
      <c r="J67" s="79">
        <f t="shared" si="7"/>
        <v>4586</v>
      </c>
      <c r="K67" s="79">
        <f t="shared" si="7"/>
        <v>4539.08</v>
      </c>
      <c r="L67" s="79">
        <f t="shared" si="7"/>
        <v>4433.03</v>
      </c>
      <c r="M67" s="79">
        <f t="shared" si="7"/>
        <v>4292.2299999999996</v>
      </c>
      <c r="N67" s="79">
        <f t="shared" si="7"/>
        <v>4309</v>
      </c>
      <c r="O67" s="79">
        <f t="shared" si="7"/>
        <v>4354.1453999999994</v>
      </c>
      <c r="P67" s="79">
        <f t="shared" si="7"/>
        <v>4153.1603999999998</v>
      </c>
      <c r="Q67" s="79">
        <f t="shared" si="7"/>
        <v>3907.9706000000006</v>
      </c>
      <c r="R67" s="79">
        <f t="shared" si="7"/>
        <v>3968.7751999999991</v>
      </c>
      <c r="S67" s="79">
        <f t="shared" si="7"/>
        <v>4050.5585000000001</v>
      </c>
      <c r="T67" s="79">
        <f t="shared" si="7"/>
        <v>4183.5091000000002</v>
      </c>
      <c r="U67" s="79">
        <f t="shared" si="7"/>
        <v>4292.0802999999978</v>
      </c>
      <c r="V67" s="79">
        <f t="shared" si="7"/>
        <v>4375.8020999999999</v>
      </c>
      <c r="W67" s="79">
        <f t="shared" si="7"/>
        <v>4404.1398999999992</v>
      </c>
      <c r="X67" s="79">
        <f t="shared" si="7"/>
        <v>4386.3365000000003</v>
      </c>
      <c r="Y67" s="79">
        <f t="shared" si="7"/>
        <v>4454.7284999999983</v>
      </c>
      <c r="Z67" s="79">
        <f t="shared" si="7"/>
        <v>4539.4560000000001</v>
      </c>
      <c r="AA67" s="79">
        <f t="shared" si="7"/>
        <v>4654.231499999999</v>
      </c>
      <c r="AB67" s="79">
        <f t="shared" si="7"/>
        <v>4851.8886000000011</v>
      </c>
      <c r="AC67" s="79">
        <f t="shared" si="7"/>
        <v>5041.6558199999999</v>
      </c>
      <c r="AD67" s="79">
        <f t="shared" si="7"/>
        <v>5174.3377099999998</v>
      </c>
      <c r="AE67" s="79">
        <f t="shared" si="7"/>
        <v>5377.2520300000015</v>
      </c>
      <c r="AF67" s="79">
        <f>SUM(AF59:AF66)</f>
        <v>5766.6056200000012</v>
      </c>
      <c r="AG67" s="79">
        <f>SUM(AG59:AG66)</f>
        <v>6131.4991999999975</v>
      </c>
      <c r="AH67" s="79">
        <f>SUM(AH59:AH66)</f>
        <v>6581.2364799999959</v>
      </c>
      <c r="AI67" s="79">
        <f>SUM(AI59:AI66)</f>
        <v>7154.9725399999943</v>
      </c>
      <c r="AJ67" s="79">
        <f>SUM(AJ59:AJ66)</f>
        <v>7224.0514949999933</v>
      </c>
    </row>
    <row r="68" spans="1:36">
      <c r="AG68" s="25"/>
    </row>
    <row r="69" spans="1:36" s="1" customFormat="1">
      <c r="A69" s="78" t="s">
        <v>159</v>
      </c>
      <c r="B69" s="78">
        <v>1990</v>
      </c>
      <c r="C69" s="78">
        <v>1991</v>
      </c>
      <c r="D69" s="78">
        <v>1992</v>
      </c>
      <c r="E69" s="78">
        <v>1993</v>
      </c>
      <c r="F69" s="78">
        <v>1994</v>
      </c>
      <c r="G69" s="78">
        <v>1995</v>
      </c>
      <c r="H69" s="78">
        <v>1996</v>
      </c>
      <c r="I69" s="78">
        <v>1997</v>
      </c>
      <c r="J69" s="78">
        <v>1998</v>
      </c>
      <c r="K69" s="78">
        <v>1999</v>
      </c>
      <c r="L69" s="78">
        <v>2000</v>
      </c>
      <c r="M69" s="78">
        <v>2001</v>
      </c>
      <c r="N69" s="78">
        <v>2002</v>
      </c>
      <c r="O69" s="78">
        <v>2003</v>
      </c>
      <c r="P69" s="78">
        <v>2004</v>
      </c>
      <c r="Q69" s="78">
        <v>2005</v>
      </c>
      <c r="R69" s="78">
        <v>2006</v>
      </c>
      <c r="S69" s="78">
        <v>2007</v>
      </c>
      <c r="T69" s="78">
        <v>2008</v>
      </c>
      <c r="U69" s="78">
        <v>2009</v>
      </c>
      <c r="V69" s="78">
        <v>2010</v>
      </c>
      <c r="W69" s="78">
        <v>2011</v>
      </c>
      <c r="X69" s="78">
        <v>2012</v>
      </c>
      <c r="Y69" s="78">
        <v>2013</v>
      </c>
      <c r="Z69" s="78">
        <v>2014</v>
      </c>
      <c r="AA69" s="78">
        <v>2015</v>
      </c>
      <c r="AB69" s="79">
        <v>2016</v>
      </c>
      <c r="AC69" s="79">
        <v>2017</v>
      </c>
      <c r="AD69" s="79">
        <v>2018</v>
      </c>
      <c r="AE69" s="79">
        <v>2019</v>
      </c>
      <c r="AF69" s="79">
        <v>2020</v>
      </c>
      <c r="AG69" s="79">
        <v>2021</v>
      </c>
      <c r="AH69" s="79">
        <v>2022</v>
      </c>
      <c r="AI69" s="79">
        <v>2023</v>
      </c>
      <c r="AJ69" s="79">
        <v>2024</v>
      </c>
    </row>
    <row r="70" spans="1:36">
      <c r="A70" t="s">
        <v>166</v>
      </c>
      <c r="B70" s="25"/>
      <c r="C70" s="25"/>
      <c r="D70" s="25"/>
      <c r="E70" s="25"/>
      <c r="F70" s="25"/>
      <c r="G70" s="25"/>
      <c r="H70" s="25"/>
      <c r="I70" s="25"/>
      <c r="J70" s="25"/>
      <c r="K70" s="25"/>
      <c r="L70" s="25"/>
      <c r="M70" s="25"/>
      <c r="N70" s="25"/>
      <c r="O70" s="25"/>
      <c r="P70" s="25"/>
      <c r="Q70" s="25">
        <v>36.946599999999997</v>
      </c>
      <c r="R70" s="25">
        <v>33.196599999999997</v>
      </c>
      <c r="S70" s="25">
        <v>32.041800000000002</v>
      </c>
      <c r="T70" s="25">
        <v>30.715399999999999</v>
      </c>
      <c r="U70" s="25">
        <v>34.167000000000002</v>
      </c>
      <c r="V70" s="25">
        <v>44.170699999999997</v>
      </c>
      <c r="W70" s="25">
        <v>43.308900000000001</v>
      </c>
      <c r="X70" s="25">
        <v>50.982600000000005</v>
      </c>
      <c r="Y70" s="80">
        <v>54.237800000000007</v>
      </c>
      <c r="Z70" s="80">
        <v>61.1693</v>
      </c>
      <c r="AA70" s="80">
        <v>68.2363</v>
      </c>
      <c r="AB70" s="25">
        <v>80.270499999999998</v>
      </c>
      <c r="AC70" s="25">
        <v>90.214400000000012</v>
      </c>
      <c r="AD70" s="25">
        <v>118.65150000000001</v>
      </c>
      <c r="AE70" s="25">
        <v>152.26709999999997</v>
      </c>
      <c r="AF70" s="25">
        <v>195.61320000000001</v>
      </c>
      <c r="AG70" s="25">
        <v>215.65019999999998</v>
      </c>
      <c r="AH70" s="25">
        <v>238.96579999999992</v>
      </c>
      <c r="AI70" s="25">
        <v>240.97659999999991</v>
      </c>
      <c r="AJ70" s="25">
        <v>237.62940000000006</v>
      </c>
    </row>
    <row r="71" spans="1:36">
      <c r="A71" t="s">
        <v>167</v>
      </c>
      <c r="B71" s="25"/>
      <c r="C71" s="25"/>
      <c r="D71" s="25"/>
      <c r="E71" s="25"/>
      <c r="F71" s="25"/>
      <c r="G71" s="25"/>
      <c r="H71" s="25"/>
      <c r="I71" s="25"/>
      <c r="J71" s="25"/>
      <c r="K71" s="25"/>
      <c r="L71" s="25"/>
      <c r="M71" s="25"/>
      <c r="N71" s="25"/>
      <c r="O71" s="25"/>
      <c r="P71" s="25"/>
      <c r="Q71" s="25">
        <v>247.79279999999997</v>
      </c>
      <c r="R71" s="25">
        <v>214.61509999999998</v>
      </c>
      <c r="S71" s="25">
        <v>181.13379999999998</v>
      </c>
      <c r="T71" s="25">
        <v>152.84179999999998</v>
      </c>
      <c r="U71" s="25">
        <v>173.8732</v>
      </c>
      <c r="V71" s="25">
        <v>186.61779999999999</v>
      </c>
      <c r="W71" s="25">
        <v>192.78099999999998</v>
      </c>
      <c r="X71" s="25">
        <v>203.7604</v>
      </c>
      <c r="Y71" s="25">
        <v>216.64029999999997</v>
      </c>
      <c r="Z71" s="25">
        <v>245.64209999999997</v>
      </c>
      <c r="AA71" s="25">
        <v>283.55279999999988</v>
      </c>
      <c r="AB71" s="25">
        <v>272.55539999999996</v>
      </c>
      <c r="AC71" s="25">
        <v>273.44489999999996</v>
      </c>
      <c r="AD71" s="25">
        <v>292.13960000000003</v>
      </c>
      <c r="AE71" s="25">
        <v>321.07851000000005</v>
      </c>
      <c r="AF71" s="25">
        <v>380.20359999999994</v>
      </c>
      <c r="AG71" s="25">
        <v>409.05904999999984</v>
      </c>
      <c r="AH71" s="25">
        <v>437.9735400000003</v>
      </c>
      <c r="AI71" s="25">
        <v>409.82753000000025</v>
      </c>
      <c r="AJ71" s="25">
        <v>395.28401000000019</v>
      </c>
    </row>
    <row r="72" spans="1:36">
      <c r="A72" t="s">
        <v>168</v>
      </c>
      <c r="B72" s="25"/>
      <c r="C72" s="25"/>
      <c r="D72" s="25"/>
      <c r="E72" s="25"/>
      <c r="F72" s="25"/>
      <c r="G72" s="25"/>
      <c r="H72" s="25"/>
      <c r="I72" s="25"/>
      <c r="J72" s="25"/>
      <c r="K72" s="25"/>
      <c r="L72" s="25"/>
      <c r="M72" s="25"/>
      <c r="N72" s="25"/>
      <c r="O72" s="25"/>
      <c r="P72" s="25"/>
      <c r="Q72" s="25">
        <v>305.9885000000001</v>
      </c>
      <c r="R72" s="25">
        <v>293.26499999999999</v>
      </c>
      <c r="S72" s="25">
        <v>299.77999999999997</v>
      </c>
      <c r="T72" s="25">
        <v>300.33589999999998</v>
      </c>
      <c r="U72" s="25">
        <v>290.43499999999995</v>
      </c>
      <c r="V72" s="25">
        <v>279.06709999999998</v>
      </c>
      <c r="W72" s="25">
        <v>267.77640000000002</v>
      </c>
      <c r="X72" s="25">
        <v>266.96391578947373</v>
      </c>
      <c r="Y72" s="25">
        <v>264.18910000000005</v>
      </c>
      <c r="Z72" s="25">
        <v>270.69910000000004</v>
      </c>
      <c r="AA72" s="25">
        <v>256.80910000000011</v>
      </c>
      <c r="AB72" s="25">
        <v>276.92910000000018</v>
      </c>
      <c r="AC72" s="25">
        <v>323.88460000000015</v>
      </c>
      <c r="AD72" s="25">
        <v>343.90800000000007</v>
      </c>
      <c r="AE72" s="25">
        <v>365.63790000000012</v>
      </c>
      <c r="AF72" s="25">
        <v>408.85578947368452</v>
      </c>
      <c r="AG72" s="25">
        <v>415.68273684210544</v>
      </c>
      <c r="AH72" s="25">
        <v>445.16510000000017</v>
      </c>
      <c r="AI72" s="25">
        <v>464.92800000000034</v>
      </c>
      <c r="AJ72" s="25">
        <v>461.63800000000003</v>
      </c>
    </row>
    <row r="73" spans="1:36">
      <c r="A73" t="s">
        <v>169</v>
      </c>
      <c r="B73" s="25"/>
      <c r="C73" s="25"/>
      <c r="D73" s="25"/>
      <c r="E73" s="25"/>
      <c r="F73" s="25"/>
      <c r="G73" s="25"/>
      <c r="H73" s="25"/>
      <c r="I73" s="25"/>
      <c r="J73" s="25"/>
      <c r="K73" s="25"/>
      <c r="L73" s="25"/>
      <c r="M73" s="25"/>
      <c r="N73" s="25"/>
      <c r="O73" s="25"/>
      <c r="P73" s="25"/>
      <c r="Q73" s="25">
        <v>209.83820000000003</v>
      </c>
      <c r="R73" s="25">
        <v>199.3905</v>
      </c>
      <c r="S73" s="25">
        <v>216.68619999999999</v>
      </c>
      <c r="T73" s="25">
        <v>223.9581</v>
      </c>
      <c r="U73" s="25">
        <v>233.024</v>
      </c>
      <c r="V73" s="25">
        <v>209.93659999999997</v>
      </c>
      <c r="W73" s="25">
        <v>200.80829999999995</v>
      </c>
      <c r="X73" s="25">
        <v>195.00269999999995</v>
      </c>
      <c r="Y73" s="25">
        <v>196.52949999999998</v>
      </c>
      <c r="Z73" s="25">
        <v>194.90109999999999</v>
      </c>
      <c r="AA73" s="25">
        <v>211.12529999999998</v>
      </c>
      <c r="AB73" s="25">
        <v>213.4504</v>
      </c>
      <c r="AC73" s="25">
        <v>243.03640000000001</v>
      </c>
      <c r="AD73" s="25">
        <v>244.89449999999999</v>
      </c>
      <c r="AE73" s="25">
        <v>261.01239999999996</v>
      </c>
      <c r="AF73" s="25">
        <v>273.20199999999994</v>
      </c>
      <c r="AG73" s="25">
        <v>333.27128000000005</v>
      </c>
      <c r="AH73" s="25">
        <v>366.07565000000011</v>
      </c>
      <c r="AI73" s="25">
        <v>377.69898000000012</v>
      </c>
      <c r="AJ73" s="25">
        <v>344.39307000000008</v>
      </c>
    </row>
    <row r="74" spans="1:36">
      <c r="A74" t="s">
        <v>170</v>
      </c>
      <c r="B74" s="25"/>
      <c r="C74" s="25"/>
      <c r="D74" s="25"/>
      <c r="E74" s="25"/>
      <c r="F74" s="25"/>
      <c r="G74" s="25"/>
      <c r="H74" s="25"/>
      <c r="I74" s="25"/>
      <c r="J74" s="25"/>
      <c r="K74" s="25"/>
      <c r="L74" s="25"/>
      <c r="M74" s="25"/>
      <c r="N74" s="25"/>
      <c r="O74" s="25"/>
      <c r="P74" s="25"/>
      <c r="Q74" s="25">
        <v>228.30650000000006</v>
      </c>
      <c r="R74" s="25">
        <v>248.89950000000007</v>
      </c>
      <c r="S74" s="25">
        <v>268.44310000000007</v>
      </c>
      <c r="T74" s="25">
        <v>288.39410000000004</v>
      </c>
      <c r="U74" s="25">
        <v>285.77570000000003</v>
      </c>
      <c r="V74" s="25">
        <v>268.91880000000003</v>
      </c>
      <c r="W74" s="25">
        <v>294.79129999999998</v>
      </c>
      <c r="X74" s="25">
        <v>313.2756</v>
      </c>
      <c r="Y74" s="25">
        <v>341.2473</v>
      </c>
      <c r="Z74" s="25">
        <v>345.50220000000002</v>
      </c>
      <c r="AA74" s="25">
        <v>377.99869999999993</v>
      </c>
      <c r="AB74" s="25">
        <v>415.67720000000003</v>
      </c>
      <c r="AC74" s="25">
        <v>403.87250000000006</v>
      </c>
      <c r="AD74" s="25">
        <v>406.11250000000001</v>
      </c>
      <c r="AE74" s="25">
        <v>434.76389999999992</v>
      </c>
      <c r="AF74" s="25">
        <v>502.88369999999998</v>
      </c>
      <c r="AG74" s="25">
        <v>588.96765000000016</v>
      </c>
      <c r="AH74" s="25">
        <v>648.87927999999999</v>
      </c>
      <c r="AI74" s="25">
        <v>657.26710999999978</v>
      </c>
      <c r="AJ74" s="25">
        <v>638.2533499999995</v>
      </c>
    </row>
    <row r="75" spans="1:36">
      <c r="A75" t="s">
        <v>171</v>
      </c>
      <c r="B75" s="25"/>
      <c r="C75" s="25"/>
      <c r="D75" s="25"/>
      <c r="E75" s="25"/>
      <c r="F75" s="25"/>
      <c r="G75" s="25"/>
      <c r="H75" s="25"/>
      <c r="I75" s="25"/>
      <c r="J75" s="25"/>
      <c r="K75" s="25"/>
      <c r="L75" s="25"/>
      <c r="M75" s="25"/>
      <c r="N75" s="25"/>
      <c r="O75" s="25"/>
      <c r="P75" s="25"/>
      <c r="Q75" s="25">
        <v>398.1438</v>
      </c>
      <c r="R75" s="25">
        <v>439.74780000000004</v>
      </c>
      <c r="S75" s="25">
        <v>475.00410000000022</v>
      </c>
      <c r="T75" s="25">
        <v>491.05689999999993</v>
      </c>
      <c r="U75" s="25">
        <v>519.04600000000016</v>
      </c>
      <c r="V75" s="25">
        <v>505.25730000000027</v>
      </c>
      <c r="W75" s="25">
        <v>557.33729999999991</v>
      </c>
      <c r="X75" s="25">
        <v>639.99079999999992</v>
      </c>
      <c r="Y75" s="25">
        <v>725.48430000000008</v>
      </c>
      <c r="Z75" s="25">
        <v>754.70990000000006</v>
      </c>
      <c r="AA75" s="25">
        <v>798.00390000000084</v>
      </c>
      <c r="AB75" s="25">
        <v>839.6193000000012</v>
      </c>
      <c r="AC75" s="25">
        <v>866.19009999999992</v>
      </c>
      <c r="AD75" s="25">
        <v>886.57980000000055</v>
      </c>
      <c r="AE75" s="25">
        <v>954.88757999999984</v>
      </c>
      <c r="AF75" s="25">
        <v>1094.3835000000004</v>
      </c>
      <c r="AG75" s="25">
        <v>1222.1012299999998</v>
      </c>
      <c r="AH75" s="25">
        <v>1282.5355500000005</v>
      </c>
      <c r="AI75" s="25">
        <v>1244.1213900000002</v>
      </c>
      <c r="AJ75" s="25">
        <v>1190.2642140000009</v>
      </c>
    </row>
    <row r="76" spans="1:36">
      <c r="A76" t="s">
        <v>172</v>
      </c>
      <c r="B76" s="25"/>
      <c r="C76" s="25"/>
      <c r="D76" s="25"/>
      <c r="E76" s="25"/>
      <c r="F76" s="25"/>
      <c r="G76" s="25"/>
      <c r="H76" s="25"/>
      <c r="I76" s="25"/>
      <c r="J76" s="25"/>
      <c r="K76" s="25"/>
      <c r="L76" s="25"/>
      <c r="M76" s="25"/>
      <c r="N76" s="25"/>
      <c r="O76" s="25"/>
      <c r="P76" s="25"/>
      <c r="Q76" s="25">
        <v>328.92200000000008</v>
      </c>
      <c r="R76" s="25">
        <v>366.13280000000009</v>
      </c>
      <c r="S76" s="25">
        <v>369.99660000000011</v>
      </c>
      <c r="T76" s="25">
        <v>404.39450000000005</v>
      </c>
      <c r="U76" s="25">
        <v>405.78900000000004</v>
      </c>
      <c r="V76" s="25">
        <v>384.10649999999998</v>
      </c>
      <c r="W76" s="25">
        <v>380.64869999999996</v>
      </c>
      <c r="X76" s="25">
        <v>367.08450000000005</v>
      </c>
      <c r="Y76" s="25">
        <v>378.36450000000002</v>
      </c>
      <c r="Z76" s="25">
        <v>400.99050000000005</v>
      </c>
      <c r="AA76" s="25">
        <v>439.08630000000005</v>
      </c>
      <c r="AB76" s="25">
        <v>452.77379999999982</v>
      </c>
      <c r="AC76" s="25">
        <v>448.79439999999988</v>
      </c>
      <c r="AD76" s="25">
        <v>462.09719999999993</v>
      </c>
      <c r="AE76" s="25">
        <v>486.50069999999999</v>
      </c>
      <c r="AF76" s="25">
        <v>535.24371999999994</v>
      </c>
      <c r="AG76" s="25">
        <v>600.24641000000008</v>
      </c>
      <c r="AH76" s="25">
        <v>600.4264300000001</v>
      </c>
      <c r="AI76" s="25">
        <v>595.38091999999983</v>
      </c>
      <c r="AJ76" s="25">
        <v>565.26927699999987</v>
      </c>
    </row>
    <row r="77" spans="1:36">
      <c r="A77" t="s">
        <v>173</v>
      </c>
      <c r="B77" s="25"/>
      <c r="C77" s="25"/>
      <c r="D77" s="25"/>
      <c r="E77" s="25"/>
      <c r="F77" s="25"/>
      <c r="G77" s="25"/>
      <c r="H77" s="25"/>
      <c r="I77" s="25"/>
      <c r="J77" s="25"/>
      <c r="K77" s="25"/>
      <c r="L77" s="25"/>
      <c r="M77" s="25"/>
      <c r="N77" s="25"/>
      <c r="O77" s="25"/>
      <c r="P77" s="25"/>
      <c r="Q77" s="25">
        <v>102.65770000000003</v>
      </c>
      <c r="R77" s="25">
        <v>120.83090000000001</v>
      </c>
      <c r="S77" s="25">
        <v>135.50009999999997</v>
      </c>
      <c r="T77" s="25">
        <v>149.6216</v>
      </c>
      <c r="U77" s="25">
        <v>163.90859999999995</v>
      </c>
      <c r="V77" s="25">
        <v>126.78619999999997</v>
      </c>
      <c r="W77" s="25">
        <v>101.5046</v>
      </c>
      <c r="X77" s="25">
        <v>84.198899999999995</v>
      </c>
      <c r="Y77" s="25">
        <v>91.929699999999983</v>
      </c>
      <c r="Z77" s="25">
        <v>107.78629999999998</v>
      </c>
      <c r="AA77" s="25">
        <v>112.06069999999995</v>
      </c>
      <c r="AB77" s="25">
        <v>108.75629999999998</v>
      </c>
      <c r="AC77" s="25">
        <v>115.21720000000001</v>
      </c>
      <c r="AD77" s="25">
        <v>94.383699999999976</v>
      </c>
      <c r="AE77" s="25">
        <v>102.96550000000001</v>
      </c>
      <c r="AF77" s="25">
        <v>105.6122</v>
      </c>
      <c r="AG77" s="25">
        <v>69.652299999999997</v>
      </c>
      <c r="AH77" s="25">
        <v>78.312299999999979</v>
      </c>
      <c r="AI77" s="25">
        <v>105.622</v>
      </c>
      <c r="AJ77" s="25">
        <v>108.6036</v>
      </c>
    </row>
    <row r="78" spans="1:36" s="1" customFormat="1">
      <c r="A78" s="78" t="s">
        <v>130</v>
      </c>
      <c r="B78" s="79">
        <f t="shared" ref="B78:AD78" si="8">SUM(B70:B77)</f>
        <v>0</v>
      </c>
      <c r="C78" s="79">
        <f t="shared" si="8"/>
        <v>0</v>
      </c>
      <c r="D78" s="79">
        <f t="shared" si="8"/>
        <v>0</v>
      </c>
      <c r="E78" s="79">
        <f t="shared" si="8"/>
        <v>0</v>
      </c>
      <c r="F78" s="79">
        <f t="shared" si="8"/>
        <v>0</v>
      </c>
      <c r="G78" s="79">
        <f t="shared" si="8"/>
        <v>0</v>
      </c>
      <c r="H78" s="79">
        <f t="shared" si="8"/>
        <v>0</v>
      </c>
      <c r="I78" s="79">
        <f t="shared" si="8"/>
        <v>0</v>
      </c>
      <c r="J78" s="79">
        <f t="shared" si="8"/>
        <v>0</v>
      </c>
      <c r="K78" s="79">
        <f t="shared" si="8"/>
        <v>0</v>
      </c>
      <c r="L78" s="79">
        <f t="shared" si="8"/>
        <v>0</v>
      </c>
      <c r="M78" s="79">
        <f t="shared" si="8"/>
        <v>0</v>
      </c>
      <c r="N78" s="79">
        <f t="shared" si="8"/>
        <v>0</v>
      </c>
      <c r="O78" s="79">
        <f t="shared" si="8"/>
        <v>0</v>
      </c>
      <c r="P78" s="79">
        <f t="shared" si="8"/>
        <v>0</v>
      </c>
      <c r="Q78" s="79">
        <f t="shared" si="8"/>
        <v>1858.5961000000002</v>
      </c>
      <c r="R78" s="79">
        <f t="shared" si="8"/>
        <v>1916.0782000000002</v>
      </c>
      <c r="S78" s="79">
        <f t="shared" si="8"/>
        <v>1978.5857000000005</v>
      </c>
      <c r="T78" s="79">
        <f t="shared" si="8"/>
        <v>2041.3183000000001</v>
      </c>
      <c r="U78" s="79">
        <f t="shared" si="8"/>
        <v>2106.0185000000001</v>
      </c>
      <c r="V78" s="79">
        <f t="shared" si="8"/>
        <v>2004.8610000000003</v>
      </c>
      <c r="W78" s="79">
        <f t="shared" si="8"/>
        <v>2038.9564999999998</v>
      </c>
      <c r="X78" s="79">
        <f t="shared" si="8"/>
        <v>2121.2594157894732</v>
      </c>
      <c r="Y78" s="79">
        <f t="shared" si="8"/>
        <v>2268.6225000000004</v>
      </c>
      <c r="Z78" s="79">
        <f t="shared" si="8"/>
        <v>2381.4005000000006</v>
      </c>
      <c r="AA78" s="79">
        <f t="shared" si="8"/>
        <v>2546.8731000000007</v>
      </c>
      <c r="AB78" s="79">
        <f t="shared" si="8"/>
        <v>2660.0320000000011</v>
      </c>
      <c r="AC78" s="79">
        <f t="shared" si="8"/>
        <v>2764.6544999999996</v>
      </c>
      <c r="AD78" s="79">
        <f t="shared" si="8"/>
        <v>2848.7668000000008</v>
      </c>
      <c r="AE78" s="79">
        <f t="shared" ref="AE78:AJ78" si="9">SUM(AE70:AE77)</f>
        <v>3079.1135899999999</v>
      </c>
      <c r="AF78" s="79">
        <f t="shared" si="9"/>
        <v>3495.9977094736846</v>
      </c>
      <c r="AG78" s="79">
        <f t="shared" si="9"/>
        <v>3854.6308568421055</v>
      </c>
      <c r="AH78" s="79">
        <f t="shared" si="9"/>
        <v>4098.3336500000014</v>
      </c>
      <c r="AI78" s="79">
        <f t="shared" si="9"/>
        <v>4095.8225299999999</v>
      </c>
      <c r="AJ78" s="79">
        <f t="shared" si="9"/>
        <v>3941.3349210000006</v>
      </c>
    </row>
    <row r="79" spans="1:36" s="1" customFormat="1">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row>
    <row r="80" spans="1:36" s="1" customFormat="1">
      <c r="A80" s="78" t="s">
        <v>161</v>
      </c>
      <c r="B80" s="78">
        <v>1990</v>
      </c>
      <c r="C80" s="78">
        <v>1991</v>
      </c>
      <c r="D80" s="78">
        <v>1992</v>
      </c>
      <c r="E80" s="78">
        <v>1993</v>
      </c>
      <c r="F80" s="78">
        <v>1994</v>
      </c>
      <c r="G80" s="78">
        <v>1995</v>
      </c>
      <c r="H80" s="78">
        <v>1996</v>
      </c>
      <c r="I80" s="78">
        <v>1997</v>
      </c>
      <c r="J80" s="78">
        <v>1998</v>
      </c>
      <c r="K80" s="78">
        <v>1999</v>
      </c>
      <c r="L80" s="78">
        <v>2000</v>
      </c>
      <c r="M80" s="78">
        <v>2001</v>
      </c>
      <c r="N80" s="78">
        <v>2002</v>
      </c>
      <c r="O80" s="78">
        <v>2003</v>
      </c>
      <c r="P80" s="78">
        <v>2004</v>
      </c>
      <c r="Q80" s="78">
        <v>2005</v>
      </c>
      <c r="R80" s="78">
        <v>2006</v>
      </c>
      <c r="S80" s="78">
        <v>2007</v>
      </c>
      <c r="T80" s="78">
        <v>2008</v>
      </c>
      <c r="U80" s="78">
        <v>2009</v>
      </c>
      <c r="V80" s="78">
        <v>2010</v>
      </c>
      <c r="W80" s="78">
        <v>2011</v>
      </c>
      <c r="X80" s="78">
        <v>2012</v>
      </c>
      <c r="Y80" s="78">
        <v>2013</v>
      </c>
      <c r="Z80" s="78">
        <v>2014</v>
      </c>
      <c r="AA80" s="78">
        <v>2015</v>
      </c>
      <c r="AB80" s="79">
        <v>2016</v>
      </c>
      <c r="AC80" s="79">
        <v>2017</v>
      </c>
      <c r="AD80" s="79">
        <v>2018</v>
      </c>
      <c r="AE80" s="79">
        <v>2019</v>
      </c>
      <c r="AF80" s="79">
        <v>2020</v>
      </c>
      <c r="AG80" s="79">
        <v>2021</v>
      </c>
      <c r="AH80" s="79">
        <v>2022</v>
      </c>
      <c r="AI80" s="79">
        <v>2023</v>
      </c>
      <c r="AJ80" s="79">
        <v>2024</v>
      </c>
    </row>
    <row r="81" spans="1:36">
      <c r="A81" t="s">
        <v>166</v>
      </c>
      <c r="B81" s="25"/>
      <c r="C81" s="25"/>
      <c r="D81" s="25"/>
      <c r="E81" s="25"/>
      <c r="F81" s="25"/>
      <c r="G81" s="25"/>
      <c r="H81" s="25"/>
      <c r="I81" s="25"/>
      <c r="J81" s="25"/>
      <c r="K81" s="25"/>
      <c r="L81" s="25"/>
      <c r="M81" s="25"/>
      <c r="N81" s="25"/>
      <c r="O81" s="25"/>
      <c r="P81" s="25"/>
      <c r="Q81" s="25">
        <v>200.80669999999992</v>
      </c>
      <c r="R81" s="25">
        <v>210.47539999999998</v>
      </c>
      <c r="S81" s="25">
        <v>229.07259999999997</v>
      </c>
      <c r="T81" s="25">
        <v>239.54139999999995</v>
      </c>
      <c r="U81" s="25">
        <v>263.45099999999991</v>
      </c>
      <c r="V81" s="25">
        <v>260.81259999999992</v>
      </c>
      <c r="W81" s="25">
        <v>275.81209999999999</v>
      </c>
      <c r="X81" s="25">
        <v>289.077</v>
      </c>
      <c r="Y81" s="80">
        <v>292.298</v>
      </c>
      <c r="Z81" s="80">
        <v>282.26940000000002</v>
      </c>
      <c r="AA81" s="80">
        <v>299.95960000000002</v>
      </c>
      <c r="AB81" s="25">
        <v>283.58960000000002</v>
      </c>
      <c r="AC81" s="25">
        <v>298.81790000000001</v>
      </c>
      <c r="AD81" s="25">
        <v>302.66550000000007</v>
      </c>
      <c r="AE81" s="25">
        <v>365.58400000000006</v>
      </c>
      <c r="AF81" s="25">
        <v>391.78690000000017</v>
      </c>
      <c r="AG81" s="25">
        <v>410.17450000000008</v>
      </c>
      <c r="AH81" s="25">
        <v>439.49320000000034</v>
      </c>
      <c r="AI81" s="25">
        <v>465.34749999999991</v>
      </c>
      <c r="AJ81" s="25">
        <v>478.31500000000011</v>
      </c>
    </row>
    <row r="82" spans="1:36">
      <c r="A82" t="s">
        <v>167</v>
      </c>
      <c r="B82" s="25"/>
      <c r="C82" s="25"/>
      <c r="D82" s="25"/>
      <c r="E82" s="25"/>
      <c r="F82" s="25"/>
      <c r="G82" s="25"/>
      <c r="H82" s="25"/>
      <c r="I82" s="25"/>
      <c r="J82" s="25"/>
      <c r="K82" s="25"/>
      <c r="L82" s="25"/>
      <c r="M82" s="25"/>
      <c r="N82" s="25"/>
      <c r="O82" s="25"/>
      <c r="P82" s="25"/>
      <c r="Q82" s="25">
        <v>793.06310000000008</v>
      </c>
      <c r="R82" s="25">
        <v>906.96440000000007</v>
      </c>
      <c r="S82" s="25">
        <v>968.53700000000015</v>
      </c>
      <c r="T82" s="25">
        <v>977.56790000000024</v>
      </c>
      <c r="U82" s="25">
        <v>1042.2845000000002</v>
      </c>
      <c r="V82" s="25">
        <v>1084.5756999999999</v>
      </c>
      <c r="W82" s="25">
        <v>1080.3204000000001</v>
      </c>
      <c r="X82" s="25">
        <v>1111.8535999999999</v>
      </c>
      <c r="Y82" s="25">
        <v>1105.9526999999998</v>
      </c>
      <c r="Z82" s="25">
        <v>1141.6104</v>
      </c>
      <c r="AA82" s="25">
        <v>1148.9124999999999</v>
      </c>
      <c r="AB82" s="25">
        <v>1143.2574</v>
      </c>
      <c r="AC82" s="25">
        <v>1117.4916000000003</v>
      </c>
      <c r="AD82" s="25">
        <v>1120.3474000000001</v>
      </c>
      <c r="AE82" s="25">
        <v>1135.7069000000006</v>
      </c>
      <c r="AF82" s="25">
        <v>1209.2756099999999</v>
      </c>
      <c r="AG82" s="25">
        <v>1212.9543699999992</v>
      </c>
      <c r="AH82" s="25">
        <v>1143.8204799999992</v>
      </c>
      <c r="AI82" s="25">
        <v>1153.5649599999992</v>
      </c>
      <c r="AJ82" s="25">
        <v>1215.8380799999991</v>
      </c>
    </row>
    <row r="83" spans="1:36">
      <c r="A83" t="s">
        <v>168</v>
      </c>
      <c r="B83" s="25"/>
      <c r="C83" s="25"/>
      <c r="D83" s="25"/>
      <c r="E83" s="25"/>
      <c r="F83" s="25"/>
      <c r="G83" s="25"/>
      <c r="H83" s="25"/>
      <c r="I83" s="25"/>
      <c r="J83" s="25"/>
      <c r="K83" s="25"/>
      <c r="L83" s="25"/>
      <c r="M83" s="25"/>
      <c r="N83" s="25"/>
      <c r="O83" s="25"/>
      <c r="P83" s="25"/>
      <c r="Q83" s="25">
        <v>798.93079999999964</v>
      </c>
      <c r="R83" s="25">
        <v>833.53669999999966</v>
      </c>
      <c r="S83" s="25">
        <v>914.11819999999955</v>
      </c>
      <c r="T83" s="25">
        <v>969.4411999999993</v>
      </c>
      <c r="U83" s="25">
        <v>1015.0204999999995</v>
      </c>
      <c r="V83" s="25">
        <v>985.06249999999977</v>
      </c>
      <c r="W83" s="25">
        <v>907.02049999999986</v>
      </c>
      <c r="X83" s="25">
        <v>861.00660000000016</v>
      </c>
      <c r="Y83" s="25">
        <v>887.09999999999991</v>
      </c>
      <c r="Z83" s="25">
        <v>966.27999999999952</v>
      </c>
      <c r="AA83" s="25">
        <v>951.30999999999972</v>
      </c>
      <c r="AB83" s="25">
        <v>1003.8899999999999</v>
      </c>
      <c r="AC83" s="25">
        <v>1098.2099999999996</v>
      </c>
      <c r="AD83" s="25">
        <v>1146.9719999999998</v>
      </c>
      <c r="AE83" s="25">
        <v>1256.502</v>
      </c>
      <c r="AF83" s="25">
        <v>1327.6993684210522</v>
      </c>
      <c r="AG83" s="25">
        <v>1261.7049999999992</v>
      </c>
      <c r="AH83" s="25">
        <v>1224.7729999999985</v>
      </c>
      <c r="AI83" s="25">
        <v>1333.2239999999988</v>
      </c>
      <c r="AJ83" s="25">
        <v>1411.445999999999</v>
      </c>
    </row>
    <row r="84" spans="1:36">
      <c r="A84" t="s">
        <v>169</v>
      </c>
      <c r="B84" s="25"/>
      <c r="C84" s="25"/>
      <c r="D84" s="25"/>
      <c r="E84" s="25"/>
      <c r="F84" s="25"/>
      <c r="G84" s="25"/>
      <c r="H84" s="25"/>
      <c r="I84" s="25"/>
      <c r="J84" s="25"/>
      <c r="K84" s="25"/>
      <c r="L84" s="25"/>
      <c r="M84" s="25"/>
      <c r="N84" s="25"/>
      <c r="O84" s="25"/>
      <c r="P84" s="25"/>
      <c r="Q84" s="25">
        <v>120.91</v>
      </c>
      <c r="R84" s="25">
        <v>131.07069999999999</v>
      </c>
      <c r="S84" s="25">
        <v>151.67000000000002</v>
      </c>
      <c r="T84" s="25">
        <v>135.64940000000001</v>
      </c>
      <c r="U84" s="25">
        <v>144.69210000000004</v>
      </c>
      <c r="V84" s="25">
        <v>163.84100000000001</v>
      </c>
      <c r="W84" s="25">
        <v>181.73790000000002</v>
      </c>
      <c r="X84" s="25">
        <v>197.9537</v>
      </c>
      <c r="Y84" s="25">
        <v>165.49790000000002</v>
      </c>
      <c r="Z84" s="25">
        <v>142.1078</v>
      </c>
      <c r="AA84" s="25">
        <v>139.99</v>
      </c>
      <c r="AB84" s="25">
        <v>134.55160000000001</v>
      </c>
      <c r="AC84" s="25">
        <v>146.55610000000001</v>
      </c>
      <c r="AD84" s="25">
        <v>146.00160000000002</v>
      </c>
      <c r="AE84" s="25">
        <v>141.06860000000003</v>
      </c>
      <c r="AF84" s="25">
        <v>148.5043</v>
      </c>
      <c r="AG84" s="25">
        <v>144.74199999999999</v>
      </c>
      <c r="AH84" s="25">
        <v>143.70000000000002</v>
      </c>
      <c r="AI84" s="25">
        <v>145.51299999999998</v>
      </c>
      <c r="AJ84" s="25">
        <v>175.96910000000003</v>
      </c>
    </row>
    <row r="85" spans="1:36">
      <c r="A85" t="s">
        <v>170</v>
      </c>
      <c r="B85" s="25"/>
      <c r="C85" s="25"/>
      <c r="D85" s="25"/>
      <c r="E85" s="25"/>
      <c r="F85" s="25"/>
      <c r="G85" s="25"/>
      <c r="H85" s="25"/>
      <c r="I85" s="25"/>
      <c r="J85" s="25"/>
      <c r="K85" s="25"/>
      <c r="L85" s="25"/>
      <c r="M85" s="25"/>
      <c r="N85" s="25"/>
      <c r="O85" s="25"/>
      <c r="P85" s="25"/>
      <c r="Q85" s="25">
        <v>128.39179999999999</v>
      </c>
      <c r="R85" s="25">
        <v>128.7285</v>
      </c>
      <c r="S85" s="25">
        <v>123.53999999999999</v>
      </c>
      <c r="T85" s="25">
        <v>130.30669999999998</v>
      </c>
      <c r="U85" s="25">
        <v>136.24419999999998</v>
      </c>
      <c r="V85" s="25">
        <v>145.49319999999997</v>
      </c>
      <c r="W85" s="25">
        <v>149.24319999999997</v>
      </c>
      <c r="X85" s="25">
        <v>167.74529999999999</v>
      </c>
      <c r="Y85" s="25">
        <v>148.71110000000002</v>
      </c>
      <c r="Z85" s="25">
        <v>142.50319999999999</v>
      </c>
      <c r="AA85" s="25">
        <v>135.75530000000001</v>
      </c>
      <c r="AB85" s="25">
        <v>143.71850000000001</v>
      </c>
      <c r="AC85" s="25">
        <v>142.54139999999998</v>
      </c>
      <c r="AD85" s="25">
        <v>140.00839999999999</v>
      </c>
      <c r="AE85" s="25">
        <v>131.61559999999997</v>
      </c>
      <c r="AF85" s="25">
        <v>147.81309999999996</v>
      </c>
      <c r="AG85" s="25">
        <v>148.05109999999999</v>
      </c>
      <c r="AH85" s="25">
        <v>145.83007999999995</v>
      </c>
      <c r="AI85" s="25">
        <v>172.31530000000001</v>
      </c>
      <c r="AJ85" s="25">
        <v>170.21509</v>
      </c>
    </row>
    <row r="86" spans="1:36">
      <c r="A86" t="s">
        <v>171</v>
      </c>
      <c r="B86" s="25"/>
      <c r="C86" s="25"/>
      <c r="D86" s="25"/>
      <c r="E86" s="25"/>
      <c r="F86" s="25"/>
      <c r="G86" s="25"/>
      <c r="H86" s="25"/>
      <c r="I86" s="25"/>
      <c r="J86" s="25"/>
      <c r="K86" s="25"/>
      <c r="L86" s="25"/>
      <c r="M86" s="25"/>
      <c r="N86" s="25"/>
      <c r="O86" s="25"/>
      <c r="P86" s="25"/>
      <c r="Q86" s="25">
        <v>389.50299999999987</v>
      </c>
      <c r="R86" s="25">
        <v>396.30129999999991</v>
      </c>
      <c r="S86" s="25">
        <v>418.38180000000011</v>
      </c>
      <c r="T86" s="25">
        <v>459.25120000000004</v>
      </c>
      <c r="U86" s="25">
        <v>541.76480000000015</v>
      </c>
      <c r="V86" s="25">
        <v>577.78980000000024</v>
      </c>
      <c r="W86" s="25">
        <v>586.99960000000021</v>
      </c>
      <c r="X86" s="25">
        <v>691.44389999999999</v>
      </c>
      <c r="Y86" s="25">
        <v>688.0761</v>
      </c>
      <c r="Z86" s="25">
        <v>726.96190000000036</v>
      </c>
      <c r="AA86" s="25">
        <v>750.51720000000046</v>
      </c>
      <c r="AB86" s="25">
        <v>749.03470000000016</v>
      </c>
      <c r="AC86" s="25">
        <v>732.09280000000001</v>
      </c>
      <c r="AD86" s="25">
        <v>728.04289999999958</v>
      </c>
      <c r="AE86" s="25">
        <v>729.78969999999993</v>
      </c>
      <c r="AF86" s="25">
        <v>771.83259999999984</v>
      </c>
      <c r="AG86" s="25">
        <v>716.5156900000004</v>
      </c>
      <c r="AH86" s="25">
        <v>684.31249000000014</v>
      </c>
      <c r="AI86" s="25">
        <v>785.93832000000009</v>
      </c>
      <c r="AJ86" s="25">
        <v>819.27226999999993</v>
      </c>
    </row>
    <row r="87" spans="1:36">
      <c r="A87" t="s">
        <v>172</v>
      </c>
      <c r="B87" s="25"/>
      <c r="C87" s="25"/>
      <c r="D87" s="25"/>
      <c r="E87" s="25"/>
      <c r="F87" s="25"/>
      <c r="G87" s="25"/>
      <c r="H87" s="25"/>
      <c r="I87" s="25"/>
      <c r="J87" s="25"/>
      <c r="K87" s="25"/>
      <c r="L87" s="25"/>
      <c r="M87" s="25"/>
      <c r="N87" s="25"/>
      <c r="O87" s="25"/>
      <c r="P87" s="25"/>
      <c r="Q87" s="25">
        <v>270.12099999999992</v>
      </c>
      <c r="R87" s="25">
        <v>283.9985999999999</v>
      </c>
      <c r="S87" s="25">
        <v>267.65159999999992</v>
      </c>
      <c r="T87" s="25">
        <v>266.53740000000005</v>
      </c>
      <c r="U87" s="25">
        <v>286.02729999999997</v>
      </c>
      <c r="V87" s="25">
        <v>285.08069999999998</v>
      </c>
      <c r="W87" s="25">
        <v>314.79079999999993</v>
      </c>
      <c r="X87" s="25">
        <v>315.79709999999994</v>
      </c>
      <c r="Y87" s="25">
        <v>286.57939999999996</v>
      </c>
      <c r="Z87" s="25">
        <v>299.3449</v>
      </c>
      <c r="AA87" s="25">
        <v>275.37299999999999</v>
      </c>
      <c r="AB87" s="25">
        <v>291.77619999999996</v>
      </c>
      <c r="AC87" s="25">
        <v>284.44110000000001</v>
      </c>
      <c r="AD87" s="25">
        <v>287.27949999999998</v>
      </c>
      <c r="AE87" s="25">
        <v>312.85690000000005</v>
      </c>
      <c r="AF87" s="25">
        <v>301.96169999999995</v>
      </c>
      <c r="AG87" s="25">
        <v>274.75230000000016</v>
      </c>
      <c r="AH87" s="25">
        <v>301.76659000000012</v>
      </c>
      <c r="AI87" s="25">
        <v>298.88714000000027</v>
      </c>
      <c r="AJ87" s="25">
        <v>299.29322000000019</v>
      </c>
    </row>
    <row r="88" spans="1:36">
      <c r="A88" t="s">
        <v>173</v>
      </c>
      <c r="B88" s="25"/>
      <c r="C88" s="25"/>
      <c r="D88" s="25"/>
      <c r="E88" s="25"/>
      <c r="F88" s="25"/>
      <c r="G88" s="25"/>
      <c r="H88" s="25"/>
      <c r="I88" s="25"/>
      <c r="J88" s="25"/>
      <c r="K88" s="25"/>
      <c r="L88" s="25"/>
      <c r="M88" s="25"/>
      <c r="N88" s="25"/>
      <c r="O88" s="25"/>
      <c r="P88" s="25"/>
      <c r="Q88" s="25">
        <v>69.673700000000011</v>
      </c>
      <c r="R88" s="25">
        <v>70.842200000000005</v>
      </c>
      <c r="S88" s="25">
        <v>66.762100000000004</v>
      </c>
      <c r="T88" s="25">
        <v>51.568400000000004</v>
      </c>
      <c r="U88" s="25">
        <v>59.786799999999999</v>
      </c>
      <c r="V88" s="25">
        <v>55.703200000000002</v>
      </c>
      <c r="W88" s="25">
        <v>45.284199999999998</v>
      </c>
      <c r="X88" s="25">
        <v>44.598399999999998</v>
      </c>
      <c r="Y88" s="25">
        <v>39.993400000000001</v>
      </c>
      <c r="Z88" s="25">
        <v>46.04310000000001</v>
      </c>
      <c r="AA88" s="25">
        <v>53.570999999999998</v>
      </c>
      <c r="AB88" s="25">
        <v>42.844200000000001</v>
      </c>
      <c r="AC88" s="25">
        <v>49.885499999999993</v>
      </c>
      <c r="AD88" s="25">
        <v>22.252099999999999</v>
      </c>
      <c r="AE88" s="25">
        <v>38.0672</v>
      </c>
      <c r="AF88" s="25">
        <v>47.314200000000007</v>
      </c>
      <c r="AG88" s="25">
        <v>51.43119999999999</v>
      </c>
      <c r="AH88" s="25">
        <v>60.705200000000019</v>
      </c>
      <c r="AI88" s="25">
        <v>71.307400000000015</v>
      </c>
      <c r="AJ88" s="25">
        <v>72.515400000000028</v>
      </c>
    </row>
    <row r="89" spans="1:36" s="1" customFormat="1">
      <c r="A89" s="78" t="s">
        <v>130</v>
      </c>
      <c r="B89" s="79">
        <f t="shared" ref="B89:AD89" si="10">SUM(B81:B88)</f>
        <v>0</v>
      </c>
      <c r="C89" s="79">
        <f t="shared" si="10"/>
        <v>0</v>
      </c>
      <c r="D89" s="79">
        <f t="shared" si="10"/>
        <v>0</v>
      </c>
      <c r="E89" s="79">
        <f t="shared" si="10"/>
        <v>0</v>
      </c>
      <c r="F89" s="79">
        <f t="shared" si="10"/>
        <v>0</v>
      </c>
      <c r="G89" s="79">
        <f t="shared" si="10"/>
        <v>0</v>
      </c>
      <c r="H89" s="79">
        <f t="shared" si="10"/>
        <v>0</v>
      </c>
      <c r="I89" s="79">
        <f t="shared" si="10"/>
        <v>0</v>
      </c>
      <c r="J89" s="79">
        <f t="shared" si="10"/>
        <v>0</v>
      </c>
      <c r="K89" s="79">
        <f t="shared" si="10"/>
        <v>0</v>
      </c>
      <c r="L89" s="79">
        <f t="shared" si="10"/>
        <v>0</v>
      </c>
      <c r="M89" s="79">
        <f t="shared" si="10"/>
        <v>0</v>
      </c>
      <c r="N89" s="79">
        <f t="shared" si="10"/>
        <v>0</v>
      </c>
      <c r="O89" s="79">
        <f t="shared" si="10"/>
        <v>0</v>
      </c>
      <c r="P89" s="79">
        <f t="shared" si="10"/>
        <v>0</v>
      </c>
      <c r="Q89" s="79">
        <f t="shared" si="10"/>
        <v>2771.4000999999994</v>
      </c>
      <c r="R89" s="79">
        <f t="shared" si="10"/>
        <v>2961.9178000000002</v>
      </c>
      <c r="S89" s="79">
        <f t="shared" si="10"/>
        <v>3139.7332999999999</v>
      </c>
      <c r="T89" s="79">
        <f t="shared" si="10"/>
        <v>3229.8636000000001</v>
      </c>
      <c r="U89" s="79">
        <f t="shared" si="10"/>
        <v>3489.2712000000001</v>
      </c>
      <c r="V89" s="79">
        <f t="shared" si="10"/>
        <v>3558.3586999999993</v>
      </c>
      <c r="W89" s="79">
        <f t="shared" si="10"/>
        <v>3541.2087000000001</v>
      </c>
      <c r="X89" s="79">
        <f t="shared" si="10"/>
        <v>3679.4755999999998</v>
      </c>
      <c r="Y89" s="79">
        <f t="shared" si="10"/>
        <v>3614.2085999999999</v>
      </c>
      <c r="Z89" s="79">
        <f t="shared" si="10"/>
        <v>3747.1206999999995</v>
      </c>
      <c r="AA89" s="79">
        <f t="shared" si="10"/>
        <v>3755.3885999999998</v>
      </c>
      <c r="AB89" s="79">
        <f t="shared" si="10"/>
        <v>3792.6621999999998</v>
      </c>
      <c r="AC89" s="79">
        <f t="shared" si="10"/>
        <v>3870.0364</v>
      </c>
      <c r="AD89" s="79">
        <f t="shared" si="10"/>
        <v>3893.5693999999999</v>
      </c>
      <c r="AE89" s="79">
        <f t="shared" ref="AE89:AJ89" si="11">SUM(AE81:AE88)</f>
        <v>4111.1909000000005</v>
      </c>
      <c r="AF89" s="79">
        <f t="shared" si="11"/>
        <v>4346.1877784210519</v>
      </c>
      <c r="AG89" s="79">
        <f t="shared" si="11"/>
        <v>4220.3261599999996</v>
      </c>
      <c r="AH89" s="79">
        <f t="shared" si="11"/>
        <v>4144.4010399999988</v>
      </c>
      <c r="AI89" s="79">
        <f t="shared" si="11"/>
        <v>4426.0976199999986</v>
      </c>
      <c r="AJ89" s="79">
        <f t="shared" si="11"/>
        <v>4642.8641599999992</v>
      </c>
    </row>
    <row r="90" spans="1:36" s="1" customFormat="1">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row>
    <row r="91" spans="1:36" s="1" customFormat="1">
      <c r="A91" s="78" t="s">
        <v>162</v>
      </c>
      <c r="B91" s="78">
        <v>1990</v>
      </c>
      <c r="C91" s="78">
        <v>1991</v>
      </c>
      <c r="D91" s="78">
        <v>1992</v>
      </c>
      <c r="E91" s="78">
        <v>1993</v>
      </c>
      <c r="F91" s="78">
        <v>1994</v>
      </c>
      <c r="G91" s="78">
        <v>1995</v>
      </c>
      <c r="H91" s="78">
        <v>1996</v>
      </c>
      <c r="I91" s="78">
        <v>1997</v>
      </c>
      <c r="J91" s="78">
        <v>1998</v>
      </c>
      <c r="K91" s="78">
        <v>1999</v>
      </c>
      <c r="L91" s="78">
        <v>2000</v>
      </c>
      <c r="M91" s="78">
        <v>2001</v>
      </c>
      <c r="N91" s="78">
        <v>2002</v>
      </c>
      <c r="O91" s="78">
        <v>2003</v>
      </c>
      <c r="P91" s="78">
        <v>2004</v>
      </c>
      <c r="Q91" s="78">
        <v>2005</v>
      </c>
      <c r="R91" s="78">
        <v>2006</v>
      </c>
      <c r="S91" s="78">
        <v>2007</v>
      </c>
      <c r="T91" s="78">
        <v>2008</v>
      </c>
      <c r="U91" s="78">
        <v>2009</v>
      </c>
      <c r="V91" s="78">
        <v>2010</v>
      </c>
      <c r="W91" s="78">
        <v>2011</v>
      </c>
      <c r="X91" s="78">
        <v>2012</v>
      </c>
      <c r="Y91" s="78">
        <v>2013</v>
      </c>
      <c r="Z91" s="78">
        <v>2014</v>
      </c>
      <c r="AA91" s="78">
        <v>2015</v>
      </c>
      <c r="AB91" s="79">
        <v>2016</v>
      </c>
      <c r="AC91" s="79">
        <v>2017</v>
      </c>
      <c r="AD91" s="79">
        <v>2018</v>
      </c>
      <c r="AE91" s="79">
        <v>2019</v>
      </c>
      <c r="AF91" s="79">
        <v>2020</v>
      </c>
      <c r="AG91" s="79">
        <v>2021</v>
      </c>
      <c r="AH91" s="79">
        <v>2022</v>
      </c>
      <c r="AI91" s="79">
        <v>2023</v>
      </c>
      <c r="AJ91" s="79">
        <v>2024</v>
      </c>
    </row>
    <row r="92" spans="1:36">
      <c r="A92" t="s">
        <v>166</v>
      </c>
      <c r="B92" s="25"/>
      <c r="C92" s="25"/>
      <c r="D92" s="25"/>
      <c r="E92" s="25"/>
      <c r="F92" s="25"/>
      <c r="G92" s="25"/>
      <c r="H92" s="25"/>
      <c r="I92" s="25"/>
      <c r="J92" s="25"/>
      <c r="K92" s="25"/>
      <c r="L92" s="25"/>
      <c r="M92" s="25"/>
      <c r="N92" s="25"/>
      <c r="O92" s="25"/>
      <c r="P92" s="25"/>
      <c r="Q92" s="25"/>
      <c r="R92" s="25"/>
      <c r="S92" s="25"/>
      <c r="T92" s="25"/>
      <c r="U92" s="25"/>
      <c r="V92" s="25"/>
      <c r="W92" s="25"/>
      <c r="X92" s="25"/>
      <c r="Y92" s="80"/>
      <c r="Z92" s="80"/>
      <c r="AA92" s="80"/>
      <c r="AC92" s="25"/>
      <c r="AD92" s="25"/>
      <c r="AE92" s="25"/>
      <c r="AG92" s="25"/>
      <c r="AH92" s="25">
        <v>2</v>
      </c>
      <c r="AI92" s="25">
        <v>7.6</v>
      </c>
      <c r="AJ92" s="25">
        <v>8.6</v>
      </c>
    </row>
    <row r="93" spans="1:36">
      <c r="A93" t="s">
        <v>167</v>
      </c>
      <c r="B93" s="25"/>
      <c r="C93" s="25"/>
      <c r="D93" s="25"/>
      <c r="E93" s="25"/>
      <c r="F93" s="25"/>
      <c r="G93" s="25"/>
      <c r="H93" s="25"/>
      <c r="I93" s="25"/>
      <c r="J93" s="25"/>
      <c r="K93" s="25"/>
      <c r="L93" s="25"/>
      <c r="M93" s="25"/>
      <c r="N93" s="25"/>
      <c r="O93" s="25"/>
      <c r="P93" s="25"/>
      <c r="Q93" s="25">
        <v>36.026299999999999</v>
      </c>
      <c r="R93" s="25">
        <v>30.136800000000001</v>
      </c>
      <c r="S93" s="25">
        <v>34.190000000000005</v>
      </c>
      <c r="T93" s="25">
        <v>23.6342</v>
      </c>
      <c r="U93" s="25">
        <v>17.55</v>
      </c>
      <c r="V93" s="25">
        <v>21.549999999999997</v>
      </c>
      <c r="W93" s="25">
        <v>4.8</v>
      </c>
      <c r="X93" s="25">
        <v>5</v>
      </c>
      <c r="Y93" s="25">
        <v>2</v>
      </c>
      <c r="Z93" s="25">
        <v>3.4</v>
      </c>
      <c r="AA93" s="25">
        <v>4.2</v>
      </c>
      <c r="AB93" s="25">
        <v>4.1500000000000004</v>
      </c>
      <c r="AC93" s="25">
        <v>5.7424999999999997</v>
      </c>
      <c r="AD93" s="25">
        <v>5.7424999999999997</v>
      </c>
      <c r="AE93" s="25">
        <v>3.7425000000000002</v>
      </c>
      <c r="AF93" s="25">
        <v>6.6</v>
      </c>
      <c r="AG93" s="25">
        <v>5</v>
      </c>
      <c r="AH93" s="25">
        <v>5</v>
      </c>
      <c r="AI93" s="25">
        <v>5.8</v>
      </c>
      <c r="AJ93" s="25">
        <v>8.8000000000000007</v>
      </c>
    </row>
    <row r="94" spans="1:36">
      <c r="A94" t="s">
        <v>168</v>
      </c>
      <c r="B94" s="25"/>
      <c r="C94" s="25"/>
      <c r="D94" s="25"/>
      <c r="E94" s="25"/>
      <c r="F94" s="25"/>
      <c r="G94" s="25"/>
      <c r="H94" s="25"/>
      <c r="I94" s="25"/>
      <c r="J94" s="25"/>
      <c r="K94" s="25"/>
      <c r="L94" s="25"/>
      <c r="M94" s="25"/>
      <c r="N94" s="25"/>
      <c r="O94" s="25"/>
      <c r="P94" s="25"/>
      <c r="Q94" s="25">
        <v>359.19029999999981</v>
      </c>
      <c r="R94" s="25">
        <v>289.96879999999999</v>
      </c>
      <c r="S94" s="25">
        <v>269.62579999999997</v>
      </c>
      <c r="T94" s="25">
        <v>247.33840000000004</v>
      </c>
      <c r="U94" s="25">
        <v>257.76</v>
      </c>
      <c r="V94" s="25">
        <v>270.59000000000003</v>
      </c>
      <c r="W94" s="25">
        <v>258.36</v>
      </c>
      <c r="X94" s="25">
        <v>279.17999999999995</v>
      </c>
      <c r="Y94" s="25">
        <v>319.59000000000003</v>
      </c>
      <c r="Z94" s="25">
        <v>342.62</v>
      </c>
      <c r="AA94" s="25">
        <v>323.51</v>
      </c>
      <c r="AB94" s="25">
        <v>336.15999999999997</v>
      </c>
      <c r="AC94" s="25">
        <v>334.26000000000005</v>
      </c>
      <c r="AD94" s="25">
        <v>297.71000000000004</v>
      </c>
      <c r="AE94" s="25">
        <v>283.91999999999996</v>
      </c>
      <c r="AF94" s="25">
        <v>251.24</v>
      </c>
      <c r="AG94" s="25">
        <v>263.58699999999993</v>
      </c>
      <c r="AH94" s="25">
        <v>248.94599999999997</v>
      </c>
      <c r="AI94" s="25">
        <v>235.64899999999997</v>
      </c>
      <c r="AJ94" s="25">
        <v>231.143</v>
      </c>
    </row>
    <row r="95" spans="1:36">
      <c r="A95" t="s">
        <v>169</v>
      </c>
      <c r="B95" s="25"/>
      <c r="C95" s="25"/>
      <c r="D95" s="25"/>
      <c r="E95" s="25"/>
      <c r="F95" s="25"/>
      <c r="G95" s="25"/>
      <c r="H95" s="25"/>
      <c r="I95" s="25"/>
      <c r="J95" s="25"/>
      <c r="K95" s="25"/>
      <c r="L95" s="25"/>
      <c r="M95" s="25"/>
      <c r="N95" s="25"/>
      <c r="O95" s="25"/>
      <c r="P95" s="25"/>
      <c r="Q95" s="25">
        <v>29.857900000000004</v>
      </c>
      <c r="R95" s="25">
        <v>24.200000000000003</v>
      </c>
      <c r="S95" s="25">
        <v>14.9</v>
      </c>
      <c r="T95" s="25">
        <v>9.7262999999999984</v>
      </c>
      <c r="U95" s="25">
        <v>6.1</v>
      </c>
      <c r="V95" s="25">
        <v>4.4000000000000004</v>
      </c>
      <c r="W95" s="25">
        <v>5.4</v>
      </c>
      <c r="X95" s="25">
        <v>5.3000000000000007</v>
      </c>
      <c r="Y95" s="25">
        <v>2.8</v>
      </c>
      <c r="Z95" s="25">
        <v>3.6</v>
      </c>
      <c r="AA95" s="25">
        <v>3</v>
      </c>
      <c r="AB95" s="25">
        <v>4.5</v>
      </c>
      <c r="AC95" s="25">
        <v>4.3</v>
      </c>
      <c r="AD95" s="25">
        <v>5.6000000000000005</v>
      </c>
      <c r="AE95" s="25">
        <v>8.5</v>
      </c>
      <c r="AF95" s="25">
        <v>6.3500000000000005</v>
      </c>
      <c r="AG95" s="25">
        <v>5.5</v>
      </c>
      <c r="AH95" s="25">
        <v>4.5999999999999996</v>
      </c>
      <c r="AI95" s="25">
        <v>4.3499999999999996</v>
      </c>
      <c r="AJ95" s="25">
        <v>5.45</v>
      </c>
    </row>
    <row r="96" spans="1:36">
      <c r="A96" t="s">
        <v>170</v>
      </c>
      <c r="B96" s="25"/>
      <c r="C96" s="25"/>
      <c r="D96" s="25"/>
      <c r="E96" s="25"/>
      <c r="F96" s="25"/>
      <c r="G96" s="25"/>
      <c r="H96" s="25"/>
      <c r="I96" s="25"/>
      <c r="J96" s="25"/>
      <c r="K96" s="25"/>
      <c r="L96" s="25"/>
      <c r="M96" s="25"/>
      <c r="N96" s="25"/>
      <c r="O96" s="25"/>
      <c r="P96" s="25"/>
      <c r="Q96" s="25">
        <v>10.868400000000001</v>
      </c>
      <c r="R96" s="25">
        <v>6.9053000000000004</v>
      </c>
      <c r="S96" s="25">
        <v>10.777399999999998</v>
      </c>
      <c r="T96" s="25">
        <v>7.5263999999999998</v>
      </c>
      <c r="U96" s="25">
        <v>8.9158000000000008</v>
      </c>
      <c r="V96" s="25">
        <v>43.675799999999995</v>
      </c>
      <c r="W96" s="25">
        <v>7.1315999999999997</v>
      </c>
      <c r="X96" s="25">
        <v>8.0105000000000004</v>
      </c>
      <c r="Y96" s="25">
        <v>5.8</v>
      </c>
      <c r="Z96" s="25">
        <v>7.2</v>
      </c>
      <c r="AA96" s="25">
        <v>5.6315999999999997</v>
      </c>
      <c r="AB96" s="25">
        <v>5</v>
      </c>
      <c r="AC96" s="25">
        <v>4.5999999999999996</v>
      </c>
      <c r="AD96" s="25">
        <v>4.8</v>
      </c>
      <c r="AE96" s="25">
        <v>7.1078999999999999</v>
      </c>
      <c r="AF96" s="25">
        <v>6.2367999999999997</v>
      </c>
      <c r="AG96" s="25">
        <v>7.2</v>
      </c>
      <c r="AH96" s="25">
        <v>7.4</v>
      </c>
      <c r="AI96" s="25">
        <v>7.4</v>
      </c>
      <c r="AJ96" s="25">
        <v>7</v>
      </c>
    </row>
    <row r="97" spans="1:36">
      <c r="A97" t="s">
        <v>171</v>
      </c>
      <c r="B97" s="25"/>
      <c r="C97" s="25"/>
      <c r="D97" s="25"/>
      <c r="E97" s="25"/>
      <c r="F97" s="25"/>
      <c r="G97" s="25"/>
      <c r="H97" s="25"/>
      <c r="I97" s="25"/>
      <c r="J97" s="25"/>
      <c r="K97" s="25"/>
      <c r="L97" s="25"/>
      <c r="M97" s="25"/>
      <c r="N97" s="25"/>
      <c r="O97" s="25"/>
      <c r="P97" s="25"/>
      <c r="Q97" s="25">
        <v>20.920999999999999</v>
      </c>
      <c r="R97" s="25">
        <v>21.531500000000001</v>
      </c>
      <c r="S97" s="25">
        <v>22.231000000000005</v>
      </c>
      <c r="T97" s="25">
        <v>14.631600000000001</v>
      </c>
      <c r="U97" s="25">
        <v>13.790500000000002</v>
      </c>
      <c r="V97" s="25">
        <v>32.410500000000006</v>
      </c>
      <c r="W97" s="25">
        <v>11.690500000000002</v>
      </c>
      <c r="X97" s="25">
        <v>13.480499999999999</v>
      </c>
      <c r="Y97" s="25">
        <v>16.680499999999999</v>
      </c>
      <c r="Z97" s="25">
        <v>14.15</v>
      </c>
      <c r="AA97" s="25">
        <v>16.27</v>
      </c>
      <c r="AB97" s="25">
        <v>14.41</v>
      </c>
      <c r="AC97" s="25">
        <v>14.26</v>
      </c>
      <c r="AD97" s="25">
        <v>14.85</v>
      </c>
      <c r="AE97" s="25">
        <v>17.299999999999997</v>
      </c>
      <c r="AF97" s="25">
        <v>17.2</v>
      </c>
      <c r="AG97" s="25">
        <v>18.910000000000004</v>
      </c>
      <c r="AH97" s="25">
        <v>16.21</v>
      </c>
      <c r="AI97" s="25">
        <v>14.21</v>
      </c>
      <c r="AJ97" s="25">
        <v>13.41</v>
      </c>
    </row>
    <row r="98" spans="1:36">
      <c r="A98" t="s">
        <v>172</v>
      </c>
      <c r="B98" s="25"/>
      <c r="C98" s="25"/>
      <c r="D98" s="25"/>
      <c r="E98" s="25"/>
      <c r="F98" s="25"/>
      <c r="G98" s="25"/>
      <c r="H98" s="25"/>
      <c r="I98" s="25"/>
      <c r="J98" s="25"/>
      <c r="K98" s="25"/>
      <c r="L98" s="25"/>
      <c r="M98" s="25"/>
      <c r="N98" s="25"/>
      <c r="O98" s="25"/>
      <c r="P98" s="25"/>
      <c r="Q98" s="25">
        <v>13.299999999999999</v>
      </c>
      <c r="R98" s="25">
        <v>40.886299999999999</v>
      </c>
      <c r="S98" s="25">
        <v>33.135000000000005</v>
      </c>
      <c r="T98" s="25">
        <v>12.810499999999999</v>
      </c>
      <c r="U98" s="25">
        <v>6.6</v>
      </c>
      <c r="V98" s="25">
        <v>25.811599999999999</v>
      </c>
      <c r="W98" s="25">
        <v>5.7421000000000006</v>
      </c>
      <c r="X98" s="25">
        <v>6.2421000000000006</v>
      </c>
      <c r="Y98" s="25">
        <v>4.4420999999999999</v>
      </c>
      <c r="Z98" s="25">
        <v>6.4420999999999999</v>
      </c>
      <c r="AA98" s="25">
        <v>3.9474</v>
      </c>
      <c r="AB98" s="25">
        <v>32.842100000000002</v>
      </c>
      <c r="AC98" s="25">
        <v>44.789500000000004</v>
      </c>
      <c r="AD98" s="25">
        <v>39.6</v>
      </c>
      <c r="AE98" s="25">
        <v>21.2105</v>
      </c>
      <c r="AF98" s="25">
        <v>10.8842</v>
      </c>
      <c r="AG98" s="25">
        <v>8.7105199999999989</v>
      </c>
      <c r="AH98" s="25">
        <v>6.7105199999999998</v>
      </c>
      <c r="AI98" s="25">
        <v>6.1</v>
      </c>
      <c r="AJ98" s="25">
        <v>5.8</v>
      </c>
    </row>
    <row r="99" spans="1:36">
      <c r="A99" t="s">
        <v>173</v>
      </c>
      <c r="B99" s="25"/>
      <c r="C99" s="25"/>
      <c r="D99" s="25"/>
      <c r="E99" s="25"/>
      <c r="F99" s="25"/>
      <c r="G99" s="25"/>
      <c r="H99" s="25"/>
      <c r="I99" s="25"/>
      <c r="J99" s="25"/>
      <c r="K99" s="25"/>
      <c r="L99" s="25"/>
      <c r="M99" s="25"/>
      <c r="N99" s="25"/>
      <c r="O99" s="25"/>
      <c r="P99" s="25"/>
      <c r="Q99" s="25">
        <v>61.540599999999998</v>
      </c>
      <c r="R99" s="25">
        <v>46.735299999999995</v>
      </c>
      <c r="S99" s="25">
        <v>45.739999999999995</v>
      </c>
      <c r="T99" s="25">
        <v>43.919599999999996</v>
      </c>
      <c r="U99" s="25">
        <v>48.989499999999992</v>
      </c>
      <c r="V99" s="25">
        <v>14.994300000000001</v>
      </c>
      <c r="W99" s="25">
        <v>8.5</v>
      </c>
      <c r="X99" s="25">
        <v>7.7</v>
      </c>
      <c r="Y99" s="25">
        <v>8.5</v>
      </c>
      <c r="Z99" s="25">
        <v>9.8605</v>
      </c>
      <c r="AA99" s="25">
        <v>11.560499999999999</v>
      </c>
      <c r="AB99" s="25">
        <v>7.85</v>
      </c>
      <c r="AC99" s="25">
        <v>12.6675</v>
      </c>
      <c r="AD99" s="25">
        <v>13.8475</v>
      </c>
      <c r="AE99" s="25">
        <v>24.357500000000002</v>
      </c>
      <c r="AF99" s="25">
        <v>48.25</v>
      </c>
      <c r="AG99" s="25">
        <v>40.737000000000002</v>
      </c>
      <c r="AH99" s="25">
        <v>36.936999999999998</v>
      </c>
      <c r="AI99" s="25">
        <v>36.936999999999998</v>
      </c>
      <c r="AJ99" s="25">
        <v>44.832000000000001</v>
      </c>
    </row>
    <row r="100" spans="1:36" s="1" customFormat="1">
      <c r="A100" s="78" t="s">
        <v>130</v>
      </c>
      <c r="B100" s="79">
        <f t="shared" ref="B100:AD100" si="12">SUM(B92:B99)</f>
        <v>0</v>
      </c>
      <c r="C100" s="79">
        <f t="shared" si="12"/>
        <v>0</v>
      </c>
      <c r="D100" s="79">
        <f t="shared" si="12"/>
        <v>0</v>
      </c>
      <c r="E100" s="79">
        <f t="shared" si="12"/>
        <v>0</v>
      </c>
      <c r="F100" s="79">
        <f t="shared" si="12"/>
        <v>0</v>
      </c>
      <c r="G100" s="79">
        <f t="shared" si="12"/>
        <v>0</v>
      </c>
      <c r="H100" s="79">
        <f t="shared" si="12"/>
        <v>0</v>
      </c>
      <c r="I100" s="79">
        <f t="shared" si="12"/>
        <v>0</v>
      </c>
      <c r="J100" s="79">
        <f t="shared" si="12"/>
        <v>0</v>
      </c>
      <c r="K100" s="79">
        <f t="shared" si="12"/>
        <v>0</v>
      </c>
      <c r="L100" s="79">
        <f t="shared" si="12"/>
        <v>0</v>
      </c>
      <c r="M100" s="79">
        <f t="shared" si="12"/>
        <v>0</v>
      </c>
      <c r="N100" s="79">
        <f t="shared" si="12"/>
        <v>0</v>
      </c>
      <c r="O100" s="79">
        <f t="shared" si="12"/>
        <v>0</v>
      </c>
      <c r="P100" s="79">
        <f t="shared" si="12"/>
        <v>0</v>
      </c>
      <c r="Q100" s="79">
        <f t="shared" si="12"/>
        <v>531.70449999999983</v>
      </c>
      <c r="R100" s="79">
        <f t="shared" si="12"/>
        <v>460.36399999999998</v>
      </c>
      <c r="S100" s="79">
        <f t="shared" si="12"/>
        <v>430.59919999999994</v>
      </c>
      <c r="T100" s="79">
        <f t="shared" si="12"/>
        <v>359.58700000000005</v>
      </c>
      <c r="U100" s="79">
        <f t="shared" si="12"/>
        <v>359.70580000000007</v>
      </c>
      <c r="V100" s="79">
        <f t="shared" si="12"/>
        <v>413.43220000000002</v>
      </c>
      <c r="W100" s="79">
        <f t="shared" si="12"/>
        <v>301.62419999999997</v>
      </c>
      <c r="X100" s="79">
        <f t="shared" si="12"/>
        <v>324.91309999999993</v>
      </c>
      <c r="Y100" s="79">
        <f t="shared" si="12"/>
        <v>359.81260000000003</v>
      </c>
      <c r="Z100" s="79">
        <f t="shared" si="12"/>
        <v>387.27259999999995</v>
      </c>
      <c r="AA100" s="79">
        <f t="shared" si="12"/>
        <v>368.11949999999996</v>
      </c>
      <c r="AB100" s="79">
        <f t="shared" si="12"/>
        <v>404.91210000000001</v>
      </c>
      <c r="AC100" s="79">
        <f t="shared" si="12"/>
        <v>420.61950000000013</v>
      </c>
      <c r="AD100" s="79">
        <f t="shared" si="12"/>
        <v>382.15000000000015</v>
      </c>
      <c r="AE100" s="79">
        <f t="shared" ref="AE100:AJ100" si="13">SUM(AE92:AE99)</f>
        <v>366.13839999999999</v>
      </c>
      <c r="AF100" s="79">
        <f t="shared" si="13"/>
        <v>346.76100000000008</v>
      </c>
      <c r="AG100" s="79">
        <f t="shared" si="13"/>
        <v>349.64451999999994</v>
      </c>
      <c r="AH100" s="79">
        <f t="shared" si="13"/>
        <v>327.80351999999993</v>
      </c>
      <c r="AI100" s="79">
        <f t="shared" si="13"/>
        <v>318.04599999999999</v>
      </c>
      <c r="AJ100" s="79">
        <f t="shared" si="13"/>
        <v>325.03500000000003</v>
      </c>
    </row>
    <row r="101" spans="1:36">
      <c r="Q101" s="25"/>
      <c r="AG101" s="25"/>
    </row>
    <row r="102" spans="1:36" s="1" customFormat="1">
      <c r="A102" s="78" t="s">
        <v>163</v>
      </c>
      <c r="B102" s="78">
        <v>1990</v>
      </c>
      <c r="C102" s="78">
        <v>1991</v>
      </c>
      <c r="D102" s="78">
        <v>1992</v>
      </c>
      <c r="E102" s="78">
        <v>1993</v>
      </c>
      <c r="F102" s="78">
        <v>1994</v>
      </c>
      <c r="G102" s="78">
        <v>1995</v>
      </c>
      <c r="H102" s="78">
        <v>1996</v>
      </c>
      <c r="I102" s="78">
        <v>1997</v>
      </c>
      <c r="J102" s="78">
        <v>1998</v>
      </c>
      <c r="K102" s="78">
        <v>1999</v>
      </c>
      <c r="L102" s="78">
        <v>2000</v>
      </c>
      <c r="M102" s="78">
        <v>2001</v>
      </c>
      <c r="N102" s="78">
        <v>2002</v>
      </c>
      <c r="O102" s="78">
        <v>2003</v>
      </c>
      <c r="P102" s="78">
        <v>2004</v>
      </c>
      <c r="Q102" s="78">
        <v>2005</v>
      </c>
      <c r="R102" s="78">
        <v>2006</v>
      </c>
      <c r="S102" s="78">
        <v>2007</v>
      </c>
      <c r="T102" s="78">
        <v>2008</v>
      </c>
      <c r="U102" s="78">
        <v>2009</v>
      </c>
      <c r="V102" s="78">
        <v>2010</v>
      </c>
      <c r="W102" s="78">
        <v>2011</v>
      </c>
      <c r="X102" s="78">
        <v>2012</v>
      </c>
      <c r="Y102" s="78">
        <v>2013</v>
      </c>
      <c r="Z102" s="78">
        <v>2014</v>
      </c>
      <c r="AA102" s="78">
        <v>2015</v>
      </c>
      <c r="AB102" s="79">
        <v>2016</v>
      </c>
      <c r="AC102" s="79">
        <v>2017</v>
      </c>
      <c r="AD102" s="79">
        <v>2018</v>
      </c>
      <c r="AE102" s="79">
        <v>2019</v>
      </c>
      <c r="AF102" s="79">
        <v>2020</v>
      </c>
      <c r="AG102" s="79">
        <v>2021</v>
      </c>
      <c r="AH102" s="79">
        <v>2022</v>
      </c>
      <c r="AI102" s="79">
        <v>2023</v>
      </c>
      <c r="AJ102" s="79">
        <v>2024</v>
      </c>
    </row>
    <row r="103" spans="1:36">
      <c r="A103" t="s">
        <v>166</v>
      </c>
      <c r="B103" s="25">
        <v>245</v>
      </c>
      <c r="C103" s="25">
        <v>274</v>
      </c>
      <c r="D103" s="25">
        <v>282</v>
      </c>
      <c r="E103" s="25">
        <v>284</v>
      </c>
      <c r="F103" s="25">
        <v>251</v>
      </c>
      <c r="G103" s="25">
        <v>226</v>
      </c>
      <c r="H103" s="25">
        <v>242</v>
      </c>
      <c r="I103" s="25">
        <v>254</v>
      </c>
      <c r="J103" s="25">
        <v>265</v>
      </c>
      <c r="K103" s="25">
        <v>271.86</v>
      </c>
      <c r="L103" s="25">
        <v>278.40999999999997</v>
      </c>
      <c r="M103" s="25">
        <v>260.75</v>
      </c>
      <c r="N103" s="25">
        <v>286</v>
      </c>
      <c r="O103" s="25">
        <v>268.04559999999998</v>
      </c>
      <c r="P103" s="25">
        <v>271.47300000000007</v>
      </c>
      <c r="Q103" s="25">
        <v>237.7533</v>
      </c>
      <c r="R103" s="25">
        <v>243.67200000000005</v>
      </c>
      <c r="S103" s="25">
        <v>261.11439999999999</v>
      </c>
      <c r="T103" s="25">
        <v>270.25679999999994</v>
      </c>
      <c r="U103" s="25">
        <v>297.61800000000005</v>
      </c>
      <c r="V103" s="25">
        <v>304.98330000000004</v>
      </c>
      <c r="W103" s="25">
        <v>319.12100000000009</v>
      </c>
      <c r="X103" s="25">
        <v>340.05959999999999</v>
      </c>
      <c r="Y103" s="80">
        <v>346.53580000000017</v>
      </c>
      <c r="Z103" s="80">
        <v>343.43869999999998</v>
      </c>
      <c r="AA103" s="80">
        <v>368.19590000000011</v>
      </c>
      <c r="AB103" s="25">
        <v>363.86009999999999</v>
      </c>
      <c r="AC103" s="25">
        <v>389.03230000000002</v>
      </c>
      <c r="AD103" s="25">
        <v>421.31700000000006</v>
      </c>
      <c r="AE103" s="25">
        <f t="shared" ref="AE103:AJ103" si="14">AE70+AE81+AE92</f>
        <v>517.85110000000009</v>
      </c>
      <c r="AF103" s="25">
        <f t="shared" si="14"/>
        <v>587.40010000000018</v>
      </c>
      <c r="AG103" s="25">
        <f t="shared" si="14"/>
        <v>625.82470000000012</v>
      </c>
      <c r="AH103" s="25">
        <f t="shared" si="14"/>
        <v>680.45900000000029</v>
      </c>
      <c r="AI103" s="25">
        <f t="shared" si="14"/>
        <v>713.92409999999984</v>
      </c>
      <c r="AJ103" s="25">
        <f t="shared" si="14"/>
        <v>724.54440000000022</v>
      </c>
    </row>
    <row r="104" spans="1:36">
      <c r="A104" t="s">
        <v>167</v>
      </c>
      <c r="B104" s="25">
        <v>713</v>
      </c>
      <c r="C104" s="25">
        <v>714</v>
      </c>
      <c r="D104" s="25">
        <v>697</v>
      </c>
      <c r="E104" s="25">
        <v>726</v>
      </c>
      <c r="F104" s="25">
        <v>754</v>
      </c>
      <c r="G104" s="25">
        <v>696</v>
      </c>
      <c r="H104" s="25">
        <v>668</v>
      </c>
      <c r="I104" s="25">
        <v>716</v>
      </c>
      <c r="J104" s="25">
        <v>735</v>
      </c>
      <c r="K104" s="25">
        <v>802</v>
      </c>
      <c r="L104" s="25">
        <v>893</v>
      </c>
      <c r="M104" s="25">
        <v>960</v>
      </c>
      <c r="N104" s="25">
        <v>1070</v>
      </c>
      <c r="O104" s="25">
        <v>1106.7319000000007</v>
      </c>
      <c r="P104" s="25">
        <v>1155.9049999999993</v>
      </c>
      <c r="Q104" s="25">
        <v>1076.8821999999996</v>
      </c>
      <c r="R104" s="25">
        <v>1151.7162999999991</v>
      </c>
      <c r="S104" s="25">
        <v>1183.8607999999995</v>
      </c>
      <c r="T104" s="25">
        <v>1154.043899999999</v>
      </c>
      <c r="U104" s="25">
        <v>1233.7076999999999</v>
      </c>
      <c r="V104" s="25">
        <v>1292.7435000000005</v>
      </c>
      <c r="W104" s="25">
        <v>1277.9014000000002</v>
      </c>
      <c r="X104" s="25">
        <v>1320.614</v>
      </c>
      <c r="Y104" s="25">
        <v>1324.593000000001</v>
      </c>
      <c r="Z104" s="25">
        <v>1390.6524999999992</v>
      </c>
      <c r="AA104" s="25">
        <v>1436.6653000000001</v>
      </c>
      <c r="AB104" s="25">
        <v>1419.9628000000005</v>
      </c>
      <c r="AC104" s="25">
        <v>1396.6789999999999</v>
      </c>
      <c r="AD104" s="25">
        <v>1418.2295000000001</v>
      </c>
      <c r="AE104" s="25">
        <f t="shared" ref="AE104:AF110" si="15">AE71+AE82+AE93</f>
        <v>1460.5279100000007</v>
      </c>
      <c r="AF104" s="25">
        <f t="shared" si="15"/>
        <v>1596.0792099999999</v>
      </c>
      <c r="AG104" s="25">
        <f t="shared" ref="AG104:AJ104" si="16">AG71+AG82+AG93</f>
        <v>1627.0134199999991</v>
      </c>
      <c r="AH104" s="25">
        <f t="shared" si="16"/>
        <v>1586.7940199999994</v>
      </c>
      <c r="AI104" s="25">
        <f t="shared" si="16"/>
        <v>1569.1924899999995</v>
      </c>
      <c r="AJ104" s="25">
        <f t="shared" si="16"/>
        <v>1619.9220899999993</v>
      </c>
    </row>
    <row r="105" spans="1:36">
      <c r="A105" t="s">
        <v>168</v>
      </c>
      <c r="B105" s="25">
        <v>705</v>
      </c>
      <c r="C105" s="25">
        <v>723</v>
      </c>
      <c r="D105" s="25">
        <v>776</v>
      </c>
      <c r="E105" s="25">
        <v>824</v>
      </c>
      <c r="F105" s="25">
        <v>739</v>
      </c>
      <c r="G105" s="25">
        <v>712</v>
      </c>
      <c r="H105" s="25">
        <v>645</v>
      </c>
      <c r="I105" s="25">
        <v>814</v>
      </c>
      <c r="J105" s="25">
        <v>1524</v>
      </c>
      <c r="K105" s="25">
        <v>1677.3</v>
      </c>
      <c r="L105" s="25">
        <v>1050.8499999999999</v>
      </c>
      <c r="M105" s="25">
        <v>1231.9000000000001</v>
      </c>
      <c r="N105" s="25">
        <v>1450</v>
      </c>
      <c r="O105" s="25">
        <v>1432.1568999999979</v>
      </c>
      <c r="P105" s="25">
        <v>1350.4076999999995</v>
      </c>
      <c r="Q105" s="25">
        <v>1464.1096</v>
      </c>
      <c r="R105" s="25">
        <v>1416.7704999999996</v>
      </c>
      <c r="S105" s="25">
        <v>1483.5240000000003</v>
      </c>
      <c r="T105" s="25">
        <v>1517.1155000000003</v>
      </c>
      <c r="U105" s="25">
        <v>1563.2155000000002</v>
      </c>
      <c r="V105" s="25">
        <v>1534.7196000000006</v>
      </c>
      <c r="W105" s="25">
        <v>1433.1569000000002</v>
      </c>
      <c r="X105" s="25">
        <v>1407.1505157894733</v>
      </c>
      <c r="Y105" s="25">
        <v>1470.8791000000006</v>
      </c>
      <c r="Z105" s="25">
        <v>1579.5990999999995</v>
      </c>
      <c r="AA105" s="25">
        <v>1531.6290999999997</v>
      </c>
      <c r="AB105" s="25">
        <v>1616.9791</v>
      </c>
      <c r="AC105" s="25">
        <v>1756.3545999999999</v>
      </c>
      <c r="AD105" s="25">
        <v>1788.59</v>
      </c>
      <c r="AE105" s="25">
        <f t="shared" si="15"/>
        <v>1906.0599000000002</v>
      </c>
      <c r="AF105" s="25">
        <f t="shared" si="15"/>
        <v>1987.7951578947368</v>
      </c>
      <c r="AG105" s="25">
        <f t="shared" ref="AG105:AJ105" si="17">AG72+AG83+AG94</f>
        <v>1940.9747368421047</v>
      </c>
      <c r="AH105" s="25">
        <f t="shared" si="17"/>
        <v>1918.8840999999986</v>
      </c>
      <c r="AI105" s="25">
        <f t="shared" si="17"/>
        <v>2033.800999999999</v>
      </c>
      <c r="AJ105" s="25">
        <f t="shared" si="17"/>
        <v>2104.226999999999</v>
      </c>
    </row>
    <row r="106" spans="1:36">
      <c r="A106" t="s">
        <v>169</v>
      </c>
      <c r="B106" s="25">
        <v>212</v>
      </c>
      <c r="C106" s="25">
        <v>237</v>
      </c>
      <c r="D106" s="25">
        <v>285</v>
      </c>
      <c r="E106" s="25">
        <v>298</v>
      </c>
      <c r="F106" s="25">
        <v>310</v>
      </c>
      <c r="G106" s="25">
        <v>307</v>
      </c>
      <c r="H106" s="25">
        <v>325</v>
      </c>
      <c r="I106" s="25">
        <v>324</v>
      </c>
      <c r="J106" s="25">
        <v>375</v>
      </c>
      <c r="K106" s="25">
        <v>363</v>
      </c>
      <c r="L106" s="25">
        <v>385</v>
      </c>
      <c r="M106" s="25">
        <v>437</v>
      </c>
      <c r="N106" s="25">
        <v>390</v>
      </c>
      <c r="O106" s="25">
        <v>398.14889999999997</v>
      </c>
      <c r="P106" s="25">
        <v>372.41280000000012</v>
      </c>
      <c r="Q106" s="25">
        <v>360.60609999999997</v>
      </c>
      <c r="R106" s="25">
        <v>354.66120000000001</v>
      </c>
      <c r="S106" s="25">
        <v>383.25619999999981</v>
      </c>
      <c r="T106" s="25">
        <v>369.33379999999994</v>
      </c>
      <c r="U106" s="25">
        <v>383.81609999999989</v>
      </c>
      <c r="V106" s="25">
        <v>378.17759999999998</v>
      </c>
      <c r="W106" s="25">
        <v>387.94620000000009</v>
      </c>
      <c r="X106" s="25">
        <v>398.25640000000004</v>
      </c>
      <c r="Y106" s="25">
        <v>364.82739999999995</v>
      </c>
      <c r="Z106" s="25">
        <v>340.60889999999995</v>
      </c>
      <c r="AA106" s="25">
        <v>354.1153000000001</v>
      </c>
      <c r="AB106" s="25">
        <v>352.50200000000007</v>
      </c>
      <c r="AC106" s="25">
        <v>393.89250000000004</v>
      </c>
      <c r="AD106" s="25">
        <v>396.49609999999996</v>
      </c>
      <c r="AE106" s="25">
        <f t="shared" si="15"/>
        <v>410.58100000000002</v>
      </c>
      <c r="AF106" s="25">
        <f t="shared" si="15"/>
        <v>428.05629999999996</v>
      </c>
      <c r="AG106" s="25">
        <f t="shared" ref="AG106:AJ106" si="18">AG73+AG84+AG95</f>
        <v>483.51328000000001</v>
      </c>
      <c r="AH106" s="25">
        <f t="shared" si="18"/>
        <v>514.37565000000018</v>
      </c>
      <c r="AI106" s="25">
        <f t="shared" si="18"/>
        <v>527.56198000000006</v>
      </c>
      <c r="AJ106" s="25">
        <f t="shared" si="18"/>
        <v>525.81217000000015</v>
      </c>
    </row>
    <row r="107" spans="1:36">
      <c r="A107" t="s">
        <v>170</v>
      </c>
      <c r="B107" s="25">
        <v>285</v>
      </c>
      <c r="C107" s="25">
        <v>292</v>
      </c>
      <c r="D107" s="25">
        <v>304</v>
      </c>
      <c r="E107" s="25">
        <v>312</v>
      </c>
      <c r="F107" s="25">
        <v>314</v>
      </c>
      <c r="G107" s="25">
        <v>307</v>
      </c>
      <c r="H107" s="25">
        <v>316</v>
      </c>
      <c r="I107" s="25">
        <v>338</v>
      </c>
      <c r="J107" s="25">
        <v>326</v>
      </c>
      <c r="K107" s="25">
        <v>353</v>
      </c>
      <c r="L107" s="25">
        <v>383</v>
      </c>
      <c r="M107" s="25">
        <v>400</v>
      </c>
      <c r="N107" s="25">
        <v>423</v>
      </c>
      <c r="O107" s="25">
        <v>384.74450000000019</v>
      </c>
      <c r="P107" s="25">
        <v>382.99569999999989</v>
      </c>
      <c r="Q107" s="25">
        <v>367.56669999999997</v>
      </c>
      <c r="R107" s="25">
        <v>384.53330000000005</v>
      </c>
      <c r="S107" s="25">
        <v>402.76050000000015</v>
      </c>
      <c r="T107" s="25">
        <v>426.2272000000001</v>
      </c>
      <c r="U107" s="25">
        <v>430.93570000000017</v>
      </c>
      <c r="V107" s="25">
        <v>458.08780000000007</v>
      </c>
      <c r="W107" s="25">
        <v>451.16609999999991</v>
      </c>
      <c r="X107" s="25">
        <v>489.03139999999996</v>
      </c>
      <c r="Y107" s="25">
        <v>495.75840000000017</v>
      </c>
      <c r="Z107" s="25">
        <v>495.2054000000004</v>
      </c>
      <c r="AA107" s="25">
        <v>520.38559999999995</v>
      </c>
      <c r="AB107" s="25">
        <v>564.39570000000026</v>
      </c>
      <c r="AC107" s="25">
        <v>551.01390000000004</v>
      </c>
      <c r="AD107" s="25">
        <v>550.92090000000007</v>
      </c>
      <c r="AE107" s="25">
        <f t="shared" si="15"/>
        <v>573.48739999999987</v>
      </c>
      <c r="AF107" s="25">
        <f t="shared" si="15"/>
        <v>656.93359999999996</v>
      </c>
      <c r="AG107" s="25">
        <f t="shared" ref="AG107:AJ107" si="19">AG74+AG85+AG96</f>
        <v>744.21875000000023</v>
      </c>
      <c r="AH107" s="25">
        <f t="shared" si="19"/>
        <v>802.10935999999992</v>
      </c>
      <c r="AI107" s="25">
        <f t="shared" si="19"/>
        <v>836.98240999999973</v>
      </c>
      <c r="AJ107" s="25">
        <f t="shared" si="19"/>
        <v>815.46843999999953</v>
      </c>
    </row>
    <row r="108" spans="1:36">
      <c r="A108" t="s">
        <v>171</v>
      </c>
      <c r="B108" s="25">
        <v>1065</v>
      </c>
      <c r="C108" s="25">
        <v>1061</v>
      </c>
      <c r="D108" s="25">
        <v>1012</v>
      </c>
      <c r="E108" s="25">
        <v>946</v>
      </c>
      <c r="F108" s="25">
        <v>860</v>
      </c>
      <c r="G108" s="25">
        <v>774</v>
      </c>
      <c r="H108" s="25">
        <v>733</v>
      </c>
      <c r="I108" s="25">
        <v>682</v>
      </c>
      <c r="J108" s="25">
        <v>669</v>
      </c>
      <c r="K108" s="25">
        <v>720</v>
      </c>
      <c r="L108" s="25">
        <v>752</v>
      </c>
      <c r="M108" s="25">
        <v>819</v>
      </c>
      <c r="N108" s="25">
        <v>801</v>
      </c>
      <c r="O108" s="25">
        <v>858.52190000000019</v>
      </c>
      <c r="P108" s="25">
        <v>761.37190000000021</v>
      </c>
      <c r="Q108" s="25">
        <v>808.56780000000003</v>
      </c>
      <c r="R108" s="25">
        <v>857.5806</v>
      </c>
      <c r="S108" s="25">
        <v>915.61689999999965</v>
      </c>
      <c r="T108" s="25">
        <v>964.93970000000013</v>
      </c>
      <c r="U108" s="25">
        <v>1074.6012999999987</v>
      </c>
      <c r="V108" s="25">
        <v>1115.4576</v>
      </c>
      <c r="W108" s="25">
        <v>1156.0273999999995</v>
      </c>
      <c r="X108" s="25">
        <v>1344.9152000000001</v>
      </c>
      <c r="Y108" s="25">
        <v>1430.2408999999984</v>
      </c>
      <c r="Z108" s="25">
        <v>1495.8217999999983</v>
      </c>
      <c r="AA108" s="25">
        <v>1565.7910999999983</v>
      </c>
      <c r="AB108" s="25">
        <v>1603.0640000000008</v>
      </c>
      <c r="AC108" s="25">
        <v>1612.5428999999999</v>
      </c>
      <c r="AD108" s="25">
        <v>1629.4726999999998</v>
      </c>
      <c r="AE108" s="25">
        <f t="shared" si="15"/>
        <v>1701.9772799999998</v>
      </c>
      <c r="AF108" s="25">
        <f t="shared" si="15"/>
        <v>1883.4161000000001</v>
      </c>
      <c r="AG108" s="25">
        <f t="shared" ref="AG108:AJ108" si="20">AG75+AG86+AG97</f>
        <v>1957.5269200000002</v>
      </c>
      <c r="AH108" s="25">
        <f t="shared" si="20"/>
        <v>1983.0580400000008</v>
      </c>
      <c r="AI108" s="25">
        <f t="shared" si="20"/>
        <v>2044.2697100000005</v>
      </c>
      <c r="AJ108" s="25">
        <f t="shared" si="20"/>
        <v>2022.946484000001</v>
      </c>
    </row>
    <row r="109" spans="1:36">
      <c r="A109" t="s">
        <v>172</v>
      </c>
      <c r="B109" s="25">
        <v>602</v>
      </c>
      <c r="C109" s="25">
        <v>596</v>
      </c>
      <c r="D109" s="25">
        <v>635</v>
      </c>
      <c r="E109" s="25">
        <v>620</v>
      </c>
      <c r="F109" s="25">
        <v>591</v>
      </c>
      <c r="G109" s="25">
        <v>550</v>
      </c>
      <c r="H109" s="25">
        <v>524</v>
      </c>
      <c r="I109" s="25">
        <v>531</v>
      </c>
      <c r="J109" s="25">
        <v>495</v>
      </c>
      <c r="K109" s="25">
        <v>532</v>
      </c>
      <c r="L109" s="25">
        <v>565</v>
      </c>
      <c r="M109" s="25">
        <v>628</v>
      </c>
      <c r="N109" s="25">
        <v>668</v>
      </c>
      <c r="O109" s="25">
        <v>665.56149999999946</v>
      </c>
      <c r="P109" s="25">
        <v>638.87640000000044</v>
      </c>
      <c r="Q109" s="25">
        <v>612.34300000000019</v>
      </c>
      <c r="R109" s="25">
        <v>691.01769999999919</v>
      </c>
      <c r="S109" s="25">
        <v>670.78319999999997</v>
      </c>
      <c r="T109" s="25">
        <v>683.7424000000002</v>
      </c>
      <c r="U109" s="25">
        <v>698.41630000000055</v>
      </c>
      <c r="V109" s="25">
        <v>694.99880000000064</v>
      </c>
      <c r="W109" s="25">
        <v>701.18160000000057</v>
      </c>
      <c r="X109" s="25">
        <v>689.1237000000001</v>
      </c>
      <c r="Y109" s="25">
        <v>669.38600000000076</v>
      </c>
      <c r="Z109" s="25">
        <v>706.77750000000026</v>
      </c>
      <c r="AA109" s="25">
        <v>718.40669999999977</v>
      </c>
      <c r="AB109" s="25">
        <v>777.39209999999991</v>
      </c>
      <c r="AC109" s="25">
        <v>778.02499999999998</v>
      </c>
      <c r="AD109" s="25">
        <v>788.97670000000005</v>
      </c>
      <c r="AE109" s="25">
        <f t="shared" si="15"/>
        <v>820.56810000000007</v>
      </c>
      <c r="AF109" s="25">
        <f t="shared" si="15"/>
        <v>848.08961999999985</v>
      </c>
      <c r="AG109" s="25">
        <f t="shared" ref="AG109:AJ109" si="21">AG76+AG87+AG98</f>
        <v>883.70923000000028</v>
      </c>
      <c r="AH109" s="25">
        <f t="shared" si="21"/>
        <v>908.90354000000013</v>
      </c>
      <c r="AI109" s="25">
        <f t="shared" si="21"/>
        <v>900.36806000000013</v>
      </c>
      <c r="AJ109" s="25">
        <f t="shared" si="21"/>
        <v>870.36249700000008</v>
      </c>
    </row>
    <row r="110" spans="1:36">
      <c r="A110" t="s">
        <v>173</v>
      </c>
      <c r="B110" s="25">
        <v>469</v>
      </c>
      <c r="C110" s="25">
        <v>428</v>
      </c>
      <c r="D110" s="25">
        <v>378</v>
      </c>
      <c r="E110" s="25">
        <v>371</v>
      </c>
      <c r="F110" s="25">
        <v>337</v>
      </c>
      <c r="G110" s="25">
        <v>326</v>
      </c>
      <c r="H110" s="25">
        <v>337</v>
      </c>
      <c r="I110" s="25">
        <v>300</v>
      </c>
      <c r="J110" s="25">
        <v>523</v>
      </c>
      <c r="K110" s="25">
        <v>602.29999999999995</v>
      </c>
      <c r="L110" s="25">
        <v>738.18999999999994</v>
      </c>
      <c r="M110" s="25">
        <v>498.70000000000005</v>
      </c>
      <c r="N110" s="25">
        <v>267</v>
      </c>
      <c r="O110" s="25">
        <v>255.98760000000004</v>
      </c>
      <c r="P110" s="25">
        <v>216.27580000000009</v>
      </c>
      <c r="Q110" s="25">
        <v>233.87200000000004</v>
      </c>
      <c r="R110" s="25">
        <v>238.4084000000002</v>
      </c>
      <c r="S110" s="25">
        <v>248.00220000000036</v>
      </c>
      <c r="T110" s="25">
        <v>245.1096000000002</v>
      </c>
      <c r="U110" s="25">
        <v>272.68490000000025</v>
      </c>
      <c r="V110" s="25">
        <v>197.48370000000011</v>
      </c>
      <c r="W110" s="25">
        <v>155.28880000000007</v>
      </c>
      <c r="X110" s="25">
        <v>136.4973</v>
      </c>
      <c r="Y110" s="25">
        <v>140.42309999999998</v>
      </c>
      <c r="Z110" s="25">
        <v>163.68989999999997</v>
      </c>
      <c r="AA110" s="25">
        <v>177.19220000000018</v>
      </c>
      <c r="AB110" s="25">
        <v>159.45050000000001</v>
      </c>
      <c r="AC110" s="25">
        <v>177.77019999999996</v>
      </c>
      <c r="AD110" s="25">
        <v>130.48330000000001</v>
      </c>
      <c r="AE110" s="25">
        <f t="shared" si="15"/>
        <v>165.39019999999999</v>
      </c>
      <c r="AF110" s="25">
        <f t="shared" si="15"/>
        <v>201.1764</v>
      </c>
      <c r="AG110" s="25">
        <f t="shared" ref="AG110:AJ110" si="22">AG77+AG88+AG99</f>
        <v>161.82049999999998</v>
      </c>
      <c r="AH110" s="25">
        <f t="shared" si="22"/>
        <v>175.9545</v>
      </c>
      <c r="AI110" s="25">
        <f t="shared" si="22"/>
        <v>213.8664</v>
      </c>
      <c r="AJ110" s="25">
        <f t="shared" si="22"/>
        <v>225.95100000000002</v>
      </c>
    </row>
    <row r="111" spans="1:36" s="1" customFormat="1">
      <c r="A111" s="78" t="s">
        <v>130</v>
      </c>
      <c r="B111" s="79">
        <f t="shared" ref="B111:AC111" si="23">SUM(B103:B110)</f>
        <v>4296</v>
      </c>
      <c r="C111" s="79">
        <f t="shared" si="23"/>
        <v>4325</v>
      </c>
      <c r="D111" s="79">
        <f t="shared" si="23"/>
        <v>4369</v>
      </c>
      <c r="E111" s="79">
        <f t="shared" si="23"/>
        <v>4381</v>
      </c>
      <c r="F111" s="79">
        <f t="shared" si="23"/>
        <v>4156</v>
      </c>
      <c r="G111" s="79">
        <f t="shared" si="23"/>
        <v>3898</v>
      </c>
      <c r="H111" s="79">
        <f t="shared" si="23"/>
        <v>3790</v>
      </c>
      <c r="I111" s="79">
        <f t="shared" si="23"/>
        <v>3959</v>
      </c>
      <c r="J111" s="79">
        <f t="shared" si="23"/>
        <v>4912</v>
      </c>
      <c r="K111" s="79">
        <f t="shared" si="23"/>
        <v>5321.46</v>
      </c>
      <c r="L111" s="79">
        <f t="shared" si="23"/>
        <v>5045.45</v>
      </c>
      <c r="M111" s="79">
        <f t="shared" si="23"/>
        <v>5235.3499999999995</v>
      </c>
      <c r="N111" s="79">
        <f t="shared" si="23"/>
        <v>5355</v>
      </c>
      <c r="O111" s="79">
        <f t="shared" si="23"/>
        <v>5369.898799999999</v>
      </c>
      <c r="P111" s="79">
        <f t="shared" si="23"/>
        <v>5149.7182999999995</v>
      </c>
      <c r="Q111" s="79">
        <f t="shared" si="23"/>
        <v>5161.7006999999994</v>
      </c>
      <c r="R111" s="79">
        <f t="shared" si="23"/>
        <v>5338.3599999999988</v>
      </c>
      <c r="S111" s="79">
        <f t="shared" si="23"/>
        <v>5548.9182000000001</v>
      </c>
      <c r="T111" s="79">
        <f t="shared" si="23"/>
        <v>5630.7688999999991</v>
      </c>
      <c r="U111" s="79">
        <f t="shared" si="23"/>
        <v>5954.9955</v>
      </c>
      <c r="V111" s="79">
        <f t="shared" si="23"/>
        <v>5976.6519000000017</v>
      </c>
      <c r="W111" s="79">
        <f t="shared" si="23"/>
        <v>5881.7894000000015</v>
      </c>
      <c r="X111" s="79">
        <f t="shared" si="23"/>
        <v>6125.6481157894741</v>
      </c>
      <c r="Y111" s="79">
        <f t="shared" si="23"/>
        <v>6242.6437000000005</v>
      </c>
      <c r="Z111" s="79">
        <f t="shared" si="23"/>
        <v>6515.7937999999986</v>
      </c>
      <c r="AA111" s="79">
        <f t="shared" si="23"/>
        <v>6672.381199999998</v>
      </c>
      <c r="AB111" s="79">
        <f t="shared" si="23"/>
        <v>6857.6063000000013</v>
      </c>
      <c r="AC111" s="79">
        <f t="shared" si="23"/>
        <v>7055.3103999999994</v>
      </c>
      <c r="AD111" s="79">
        <f>SUM(AD103:AD110)</f>
        <v>7124.4862000000003</v>
      </c>
      <c r="AE111" s="79">
        <f t="shared" ref="AE111:AF111" si="24">SUM(AE103:AE110)</f>
        <v>7556.4428900000012</v>
      </c>
      <c r="AF111" s="79">
        <f t="shared" si="24"/>
        <v>8188.9464878947374</v>
      </c>
      <c r="AG111" s="79">
        <f t="shared" ref="AG111:AJ111" si="25">SUM(AG103:AG110)</f>
        <v>8424.6015368421049</v>
      </c>
      <c r="AH111" s="79">
        <f t="shared" si="25"/>
        <v>8570.5382099999988</v>
      </c>
      <c r="AI111" s="79">
        <f t="shared" si="25"/>
        <v>8839.9661500000002</v>
      </c>
      <c r="AJ111" s="79">
        <f t="shared" si="25"/>
        <v>8909.2340809999987</v>
      </c>
    </row>
    <row r="112" spans="1:36">
      <c r="AG112" s="25"/>
    </row>
    <row r="113" spans="1:36" s="1" customFormat="1">
      <c r="A113" s="78" t="s">
        <v>164</v>
      </c>
      <c r="B113" s="78">
        <v>1990</v>
      </c>
      <c r="C113" s="78">
        <v>1991</v>
      </c>
      <c r="D113" s="78">
        <v>1992</v>
      </c>
      <c r="E113" s="78">
        <v>1993</v>
      </c>
      <c r="F113" s="78">
        <v>1994</v>
      </c>
      <c r="G113" s="78">
        <v>1995</v>
      </c>
      <c r="H113" s="78">
        <v>1996</v>
      </c>
      <c r="I113" s="78">
        <v>1997</v>
      </c>
      <c r="J113" s="78">
        <v>1998</v>
      </c>
      <c r="K113" s="78">
        <v>1999</v>
      </c>
      <c r="L113" s="78">
        <v>2000</v>
      </c>
      <c r="M113" s="78">
        <v>2001</v>
      </c>
      <c r="N113" s="78">
        <v>2002</v>
      </c>
      <c r="O113" s="78">
        <v>2003</v>
      </c>
      <c r="P113" s="78">
        <v>2004</v>
      </c>
      <c r="Q113" s="78">
        <v>2005</v>
      </c>
      <c r="R113" s="78">
        <v>2006</v>
      </c>
      <c r="S113" s="78">
        <v>2007</v>
      </c>
      <c r="T113" s="78">
        <v>2008</v>
      </c>
      <c r="U113" s="78">
        <v>2009</v>
      </c>
      <c r="V113" s="78">
        <v>2010</v>
      </c>
      <c r="W113" s="78">
        <v>2011</v>
      </c>
      <c r="X113" s="78">
        <v>2012</v>
      </c>
      <c r="Y113" s="78">
        <v>2013</v>
      </c>
      <c r="Z113" s="78">
        <v>2014</v>
      </c>
      <c r="AA113" s="78">
        <v>2015</v>
      </c>
      <c r="AB113" s="79">
        <v>2016</v>
      </c>
      <c r="AC113" s="79">
        <v>2017</v>
      </c>
      <c r="AD113" s="79">
        <v>2018</v>
      </c>
      <c r="AE113" s="79">
        <v>2019</v>
      </c>
      <c r="AF113" s="79">
        <v>2020</v>
      </c>
      <c r="AG113" s="79">
        <v>2021</v>
      </c>
      <c r="AH113" s="79">
        <v>2022</v>
      </c>
      <c r="AI113" s="79">
        <v>2023</v>
      </c>
      <c r="AJ113" s="79">
        <v>2024</v>
      </c>
    </row>
    <row r="114" spans="1:36">
      <c r="A114" t="s">
        <v>166</v>
      </c>
      <c r="B114" s="25">
        <v>219</v>
      </c>
      <c r="C114" s="25">
        <v>256</v>
      </c>
      <c r="D114" s="25">
        <v>267</v>
      </c>
      <c r="E114" s="25">
        <v>289</v>
      </c>
      <c r="F114" s="25">
        <v>276</v>
      </c>
      <c r="G114" s="25">
        <v>285</v>
      </c>
      <c r="H114" s="25">
        <v>261</v>
      </c>
      <c r="I114" s="25">
        <v>268</v>
      </c>
      <c r="J114" s="25">
        <v>265</v>
      </c>
      <c r="K114" s="25">
        <v>282.48</v>
      </c>
      <c r="L114" s="25">
        <v>313.8</v>
      </c>
      <c r="M114" s="25">
        <v>329.14</v>
      </c>
      <c r="N114" s="25">
        <v>394</v>
      </c>
      <c r="O114" s="25">
        <v>441.58230000000003</v>
      </c>
      <c r="P114" s="25">
        <v>452.89910000000003</v>
      </c>
      <c r="Q114" s="25">
        <v>460.3526</v>
      </c>
      <c r="R114" s="25">
        <v>468.91049999999996</v>
      </c>
      <c r="S114" s="25">
        <v>493.64750000000004</v>
      </c>
      <c r="T114" s="25">
        <v>540.56600000000003</v>
      </c>
      <c r="U114" s="25">
        <v>608.54449999999997</v>
      </c>
      <c r="V114" s="25">
        <v>607.56280000000004</v>
      </c>
      <c r="W114" s="25">
        <v>682.34569999999997</v>
      </c>
      <c r="X114" s="32">
        <v>726.70900000000006</v>
      </c>
      <c r="Y114" s="80">
        <v>691.63720000000012</v>
      </c>
      <c r="Z114" s="80">
        <v>663.28070000000014</v>
      </c>
      <c r="AA114" s="80">
        <v>622.18600000000015</v>
      </c>
      <c r="AB114" s="25">
        <v>591.56259999999997</v>
      </c>
      <c r="AC114" s="25">
        <v>600.61930000000029</v>
      </c>
      <c r="AD114" s="25">
        <v>634.32240000000024</v>
      </c>
      <c r="AE114" s="25">
        <v>677.26050000000032</v>
      </c>
      <c r="AF114" s="25">
        <v>747.86780000000033</v>
      </c>
      <c r="AG114" s="25">
        <v>813.53099999999995</v>
      </c>
      <c r="AH114" s="25">
        <v>890.41779999999972</v>
      </c>
      <c r="AI114" s="25">
        <v>960.90829999999971</v>
      </c>
      <c r="AJ114" s="25">
        <v>996.50349999999889</v>
      </c>
    </row>
    <row r="115" spans="1:36">
      <c r="A115" t="s">
        <v>167</v>
      </c>
      <c r="B115" s="25">
        <v>1066</v>
      </c>
      <c r="C115" s="25">
        <v>1102</v>
      </c>
      <c r="D115" s="25">
        <v>1143</v>
      </c>
      <c r="E115" s="25">
        <v>1126</v>
      </c>
      <c r="F115" s="25">
        <v>1057</v>
      </c>
      <c r="G115" s="25">
        <v>1178</v>
      </c>
      <c r="H115" s="25">
        <v>857</v>
      </c>
      <c r="I115" s="25">
        <v>754</v>
      </c>
      <c r="J115" s="25">
        <v>838</v>
      </c>
      <c r="K115" s="25">
        <v>983</v>
      </c>
      <c r="L115" s="25">
        <v>1162</v>
      </c>
      <c r="M115" s="25">
        <v>1355</v>
      </c>
      <c r="N115" s="25">
        <v>1573</v>
      </c>
      <c r="O115" s="25">
        <v>1660.3684999999994</v>
      </c>
      <c r="P115" s="25">
        <v>1704.6106</v>
      </c>
      <c r="Q115" s="25">
        <v>1713.7099999999994</v>
      </c>
      <c r="R115" s="25">
        <v>1695.3877999999993</v>
      </c>
      <c r="S115" s="25">
        <v>1730.0941999999995</v>
      </c>
      <c r="T115" s="25">
        <v>1726.1422999999986</v>
      </c>
      <c r="U115" s="25">
        <v>1692.5315999999993</v>
      </c>
      <c r="V115" s="25">
        <v>1733.3521999999991</v>
      </c>
      <c r="W115" s="25">
        <v>1856.8603999999993</v>
      </c>
      <c r="X115" s="32">
        <v>1870.6488999999992</v>
      </c>
      <c r="Y115" s="25">
        <v>1959.176199999999</v>
      </c>
      <c r="Z115" s="25">
        <v>2086.4782999999993</v>
      </c>
      <c r="AA115" s="25">
        <v>2125.4369999999999</v>
      </c>
      <c r="AB115" s="25">
        <v>2182.4821999999995</v>
      </c>
      <c r="AC115" s="25">
        <v>2182.8312999999998</v>
      </c>
      <c r="AD115" s="25">
        <v>2218.5483999999997</v>
      </c>
      <c r="AE115" s="25">
        <v>2318.7784999999994</v>
      </c>
      <c r="AF115" s="25">
        <v>2572.2955000000002</v>
      </c>
      <c r="AG115" s="25">
        <v>2894.2844000000036</v>
      </c>
      <c r="AH115" s="25">
        <v>3015.0191000000018</v>
      </c>
      <c r="AI115" s="25">
        <v>3186.0471200000006</v>
      </c>
      <c r="AJ115" s="25">
        <v>3246.0211000000018</v>
      </c>
    </row>
    <row r="116" spans="1:36">
      <c r="A116" t="s">
        <v>168</v>
      </c>
      <c r="B116" s="25">
        <v>970</v>
      </c>
      <c r="C116" s="25">
        <v>1160</v>
      </c>
      <c r="D116" s="25">
        <v>1305</v>
      </c>
      <c r="E116" s="25">
        <v>1412</v>
      </c>
      <c r="F116" s="25">
        <v>1452</v>
      </c>
      <c r="G116" s="25">
        <v>1171</v>
      </c>
      <c r="H116" s="25">
        <v>1186</v>
      </c>
      <c r="I116" s="25">
        <v>1128</v>
      </c>
      <c r="J116" s="25">
        <v>534</v>
      </c>
      <c r="K116" s="25">
        <v>606.1</v>
      </c>
      <c r="L116" s="25">
        <v>1275.93</v>
      </c>
      <c r="M116" s="25">
        <v>1466.9</v>
      </c>
      <c r="N116" s="25">
        <v>1566</v>
      </c>
      <c r="O116" s="25">
        <v>1628.6572999999992</v>
      </c>
      <c r="P116" s="25">
        <v>1816.6024999999995</v>
      </c>
      <c r="Q116" s="25">
        <v>1973.2989999999991</v>
      </c>
      <c r="R116" s="25">
        <v>2114.6057000000001</v>
      </c>
      <c r="S116" s="25">
        <v>2141.3025999999995</v>
      </c>
      <c r="T116" s="25">
        <v>2236.9841999999994</v>
      </c>
      <c r="U116" s="25">
        <v>2316.6504999999997</v>
      </c>
      <c r="V116" s="25">
        <v>2362.0299999999997</v>
      </c>
      <c r="W116" s="25">
        <v>2397.9799999999991</v>
      </c>
      <c r="X116" s="32">
        <v>2331.8181999999997</v>
      </c>
      <c r="Y116" s="25">
        <v>2286.5099999999998</v>
      </c>
      <c r="Z116" s="25">
        <v>2272.2559999999999</v>
      </c>
      <c r="AA116" s="25">
        <v>2310.2899999999991</v>
      </c>
      <c r="AB116" s="25">
        <v>2415.4649999999992</v>
      </c>
      <c r="AC116" s="25">
        <v>2552.1349999999998</v>
      </c>
      <c r="AD116" s="25">
        <v>2662.2419999999997</v>
      </c>
      <c r="AE116" s="25">
        <v>2817.3579999999993</v>
      </c>
      <c r="AF116" s="25">
        <v>3111.9299999999989</v>
      </c>
      <c r="AG116" s="25">
        <v>3432.9220000000032</v>
      </c>
      <c r="AH116" s="25">
        <v>3655.8120000000035</v>
      </c>
      <c r="AI116" s="25">
        <v>4043.1330000000053</v>
      </c>
      <c r="AJ116" s="25">
        <v>4368.0868000000064</v>
      </c>
    </row>
    <row r="117" spans="1:36">
      <c r="A117" t="s">
        <v>169</v>
      </c>
      <c r="B117" s="25">
        <v>246</v>
      </c>
      <c r="C117" s="25">
        <v>244</v>
      </c>
      <c r="D117" s="25">
        <v>246</v>
      </c>
      <c r="E117" s="25">
        <v>292</v>
      </c>
      <c r="F117" s="25">
        <v>297</v>
      </c>
      <c r="G117" s="25">
        <v>292</v>
      </c>
      <c r="H117" s="25">
        <v>286</v>
      </c>
      <c r="I117" s="25">
        <v>281</v>
      </c>
      <c r="J117" s="25">
        <v>267</v>
      </c>
      <c r="K117" s="25">
        <v>255</v>
      </c>
      <c r="L117" s="25">
        <v>270</v>
      </c>
      <c r="M117" s="25">
        <v>284</v>
      </c>
      <c r="N117" s="25">
        <v>348</v>
      </c>
      <c r="O117" s="25">
        <v>385.88000000000011</v>
      </c>
      <c r="P117" s="25">
        <v>401.79050000000012</v>
      </c>
      <c r="Q117" s="25">
        <v>403.85790000000009</v>
      </c>
      <c r="R117" s="25">
        <v>434.45790000000017</v>
      </c>
      <c r="S117" s="25">
        <v>468.00000000000011</v>
      </c>
      <c r="T117" s="25">
        <v>529.15289999999993</v>
      </c>
      <c r="U117" s="25">
        <v>588.1921000000001</v>
      </c>
      <c r="V117" s="25">
        <v>592.94860000000017</v>
      </c>
      <c r="W117" s="25">
        <v>583.01580000000013</v>
      </c>
      <c r="X117" s="32">
        <v>618.11580000000004</v>
      </c>
      <c r="Y117" s="25">
        <v>609.92439999999999</v>
      </c>
      <c r="Z117" s="25">
        <v>576.20209999999997</v>
      </c>
      <c r="AA117" s="25">
        <v>567.92210000000011</v>
      </c>
      <c r="AB117" s="25">
        <v>541.32160000000022</v>
      </c>
      <c r="AC117" s="25">
        <v>550.57859999999994</v>
      </c>
      <c r="AD117" s="25">
        <v>563.75260000000003</v>
      </c>
      <c r="AE117" s="25">
        <v>568.82900000000006</v>
      </c>
      <c r="AF117" s="25">
        <v>574.65000000000009</v>
      </c>
      <c r="AG117" s="25">
        <v>590.56850000000009</v>
      </c>
      <c r="AH117" s="25">
        <v>615.53262000000007</v>
      </c>
      <c r="AI117" s="25">
        <v>681.11062000000004</v>
      </c>
      <c r="AJ117" s="25">
        <v>743.81223000000011</v>
      </c>
    </row>
    <row r="118" spans="1:36">
      <c r="A118" t="s">
        <v>170</v>
      </c>
      <c r="B118" s="25">
        <v>228</v>
      </c>
      <c r="C118" s="25">
        <v>228</v>
      </c>
      <c r="D118" s="25">
        <v>258</v>
      </c>
      <c r="E118" s="25">
        <v>277</v>
      </c>
      <c r="F118" s="25">
        <v>281</v>
      </c>
      <c r="G118" s="25">
        <v>281</v>
      </c>
      <c r="H118" s="25">
        <v>268</v>
      </c>
      <c r="I118" s="25">
        <v>248</v>
      </c>
      <c r="J118" s="25">
        <v>231</v>
      </c>
      <c r="K118" s="25">
        <v>239</v>
      </c>
      <c r="L118" s="25">
        <v>229</v>
      </c>
      <c r="M118" s="25">
        <v>230</v>
      </c>
      <c r="N118" s="25">
        <v>225</v>
      </c>
      <c r="O118" s="25">
        <v>264.38940000000014</v>
      </c>
      <c r="P118" s="25">
        <v>291.49210000000005</v>
      </c>
      <c r="Q118" s="25">
        <v>323.35260000000005</v>
      </c>
      <c r="R118" s="25">
        <v>317.04759999999993</v>
      </c>
      <c r="S118" s="25">
        <v>319.46210000000019</v>
      </c>
      <c r="T118" s="25">
        <v>342.29840000000019</v>
      </c>
      <c r="U118" s="25">
        <v>364.41630000000021</v>
      </c>
      <c r="V118" s="25">
        <v>396.91840000000013</v>
      </c>
      <c r="W118" s="25">
        <v>435.14110000000011</v>
      </c>
      <c r="X118" s="32">
        <v>413.97849999999994</v>
      </c>
      <c r="Y118" s="25">
        <v>425.17320000000007</v>
      </c>
      <c r="Z118" s="25">
        <v>423.95830000000012</v>
      </c>
      <c r="AA118" s="25">
        <v>412.64910000000037</v>
      </c>
      <c r="AB118" s="25">
        <v>421.40770000000009</v>
      </c>
      <c r="AC118" s="25">
        <v>425.37699999999995</v>
      </c>
      <c r="AD118" s="25">
        <v>437.54909999999995</v>
      </c>
      <c r="AE118" s="25">
        <v>448.51220000000012</v>
      </c>
      <c r="AF118" s="25">
        <v>471.87850000000003</v>
      </c>
      <c r="AG118" s="25">
        <v>433.87819999999999</v>
      </c>
      <c r="AH118" s="25">
        <v>451.24680000000001</v>
      </c>
      <c r="AI118" s="25">
        <v>529.96000000000015</v>
      </c>
      <c r="AJ118" s="25">
        <v>552.81210000000021</v>
      </c>
    </row>
    <row r="119" spans="1:36">
      <c r="A119" t="s">
        <v>171</v>
      </c>
      <c r="B119" s="25">
        <v>568</v>
      </c>
      <c r="C119" s="25">
        <v>581</v>
      </c>
      <c r="D119" s="25">
        <v>625</v>
      </c>
      <c r="E119" s="25">
        <v>644</v>
      </c>
      <c r="F119" s="25">
        <v>630</v>
      </c>
      <c r="G119" s="25">
        <v>555</v>
      </c>
      <c r="H119" s="25">
        <v>477</v>
      </c>
      <c r="I119" s="25">
        <v>362</v>
      </c>
      <c r="J119" s="25">
        <v>418</v>
      </c>
      <c r="K119" s="25">
        <v>460</v>
      </c>
      <c r="L119" s="25">
        <v>530</v>
      </c>
      <c r="M119" s="25">
        <v>653</v>
      </c>
      <c r="N119" s="25">
        <v>739</v>
      </c>
      <c r="O119" s="25">
        <v>848.98189999999977</v>
      </c>
      <c r="P119" s="25">
        <v>932.90959999999859</v>
      </c>
      <c r="Q119" s="25">
        <v>1041.6500999999994</v>
      </c>
      <c r="R119" s="25">
        <v>1033.5848999999992</v>
      </c>
      <c r="S119" s="25">
        <v>1052.4426999999994</v>
      </c>
      <c r="T119" s="25">
        <v>1133.0987999999995</v>
      </c>
      <c r="U119" s="25">
        <v>1282.1742999999994</v>
      </c>
      <c r="V119" s="25">
        <v>1323.5802999999999</v>
      </c>
      <c r="W119" s="25">
        <v>1400.2080999999994</v>
      </c>
      <c r="X119" s="32">
        <v>1436.071599999997</v>
      </c>
      <c r="Y119" s="25">
        <v>1389.2107999999989</v>
      </c>
      <c r="Z119" s="25">
        <v>1387.6976999999988</v>
      </c>
      <c r="AA119" s="25">
        <v>1376.7478999999989</v>
      </c>
      <c r="AB119" s="25">
        <v>1394.9090999999983</v>
      </c>
      <c r="AC119" s="25">
        <v>1375.905</v>
      </c>
      <c r="AD119" s="25">
        <v>1349.6429999999998</v>
      </c>
      <c r="AE119" s="25">
        <v>1316.4255999999998</v>
      </c>
      <c r="AF119" s="25">
        <v>1330.3189000000002</v>
      </c>
      <c r="AG119" s="25">
        <v>1336.6163099999956</v>
      </c>
      <c r="AH119" s="25">
        <v>1350.5467799999963</v>
      </c>
      <c r="AI119" s="25">
        <v>1525.7904199999964</v>
      </c>
      <c r="AJ119" s="25">
        <v>1732.5653899999966</v>
      </c>
    </row>
    <row r="120" spans="1:36">
      <c r="A120" t="s">
        <v>172</v>
      </c>
      <c r="B120" s="25">
        <v>478</v>
      </c>
      <c r="C120" s="25">
        <v>525</v>
      </c>
      <c r="D120" s="25">
        <v>550</v>
      </c>
      <c r="E120" s="25">
        <v>541</v>
      </c>
      <c r="F120" s="25">
        <v>503</v>
      </c>
      <c r="G120" s="25">
        <v>418</v>
      </c>
      <c r="H120" s="25">
        <v>314</v>
      </c>
      <c r="I120" s="25">
        <v>243</v>
      </c>
      <c r="J120" s="25">
        <v>264</v>
      </c>
      <c r="K120" s="25">
        <v>284</v>
      </c>
      <c r="L120" s="25">
        <v>343</v>
      </c>
      <c r="M120" s="25">
        <v>436</v>
      </c>
      <c r="N120" s="25">
        <v>497</v>
      </c>
      <c r="O120" s="25">
        <v>528.56000000000029</v>
      </c>
      <c r="P120" s="25">
        <v>569.10530000000017</v>
      </c>
      <c r="Q120" s="25">
        <v>567.04740000000015</v>
      </c>
      <c r="R120" s="25">
        <v>561.26270000000011</v>
      </c>
      <c r="S120" s="25">
        <v>564.38570000000004</v>
      </c>
      <c r="T120" s="25">
        <v>619.0709999999998</v>
      </c>
      <c r="U120" s="25">
        <v>596.89750000000004</v>
      </c>
      <c r="V120" s="25">
        <v>634.73310000000004</v>
      </c>
      <c r="W120" s="25">
        <v>710.09679999999992</v>
      </c>
      <c r="X120" s="32">
        <v>703.43900000000144</v>
      </c>
      <c r="Y120" s="25">
        <v>748.78869999999949</v>
      </c>
      <c r="Z120" s="25">
        <v>719.10369999999921</v>
      </c>
      <c r="AA120" s="25">
        <v>691.47919999999931</v>
      </c>
      <c r="AB120" s="25">
        <v>648.67530000000124</v>
      </c>
      <c r="AC120" s="25">
        <v>603.19119999999998</v>
      </c>
      <c r="AD120" s="25">
        <v>601.17899999999997</v>
      </c>
      <c r="AE120" s="25">
        <v>578.97310000000039</v>
      </c>
      <c r="AF120" s="25">
        <v>581.14950000000022</v>
      </c>
      <c r="AG120" s="25">
        <v>575.27410999999984</v>
      </c>
      <c r="AH120" s="25">
        <v>565.8735000000006</v>
      </c>
      <c r="AI120" s="25">
        <v>609.98900000000071</v>
      </c>
      <c r="AJ120" s="25">
        <v>721.92679500000031</v>
      </c>
    </row>
    <row r="121" spans="1:36">
      <c r="A121" t="s">
        <v>173</v>
      </c>
      <c r="B121" s="25">
        <v>196</v>
      </c>
      <c r="C121" s="25">
        <v>228</v>
      </c>
      <c r="D121" s="25">
        <v>308</v>
      </c>
      <c r="E121" s="25">
        <v>390</v>
      </c>
      <c r="F121" s="25">
        <v>420</v>
      </c>
      <c r="G121" s="25">
        <v>360</v>
      </c>
      <c r="H121" s="25">
        <v>329</v>
      </c>
      <c r="I121" s="25">
        <v>252</v>
      </c>
      <c r="J121" s="25">
        <v>58</v>
      </c>
      <c r="K121" s="25">
        <v>70.2</v>
      </c>
      <c r="L121" s="25">
        <v>123.04</v>
      </c>
      <c r="M121" s="25">
        <v>71.900000000000006</v>
      </c>
      <c r="N121" s="25">
        <v>48</v>
      </c>
      <c r="O121" s="25">
        <v>66.742099999999994</v>
      </c>
      <c r="P121" s="25">
        <v>75.573700000000002</v>
      </c>
      <c r="Q121" s="25">
        <v>30.6</v>
      </c>
      <c r="R121" s="25">
        <v>56.15</v>
      </c>
      <c r="S121" s="25">
        <v>56.599999999999994</v>
      </c>
      <c r="T121" s="25">
        <v>42.844699999999996</v>
      </c>
      <c r="U121" s="25">
        <v>38.650000000000006</v>
      </c>
      <c r="V121" s="25">
        <v>45.749999999999993</v>
      </c>
      <c r="W121" s="25">
        <v>43.986799999999995</v>
      </c>
      <c r="X121" s="32">
        <v>38.736800000000002</v>
      </c>
      <c r="Y121" s="25">
        <v>36.116100000000003</v>
      </c>
      <c r="Z121" s="25">
        <v>31.339400000000005</v>
      </c>
      <c r="AA121" s="25">
        <v>39.234200000000001</v>
      </c>
      <c r="AB121" s="25">
        <v>50.4026</v>
      </c>
      <c r="AC121" s="25">
        <v>70.44</v>
      </c>
      <c r="AD121" s="25">
        <v>24.649990000000003</v>
      </c>
      <c r="AE121" s="25">
        <v>36.299999999999997</v>
      </c>
      <c r="AF121" s="25">
        <v>41</v>
      </c>
      <c r="AG121" s="25">
        <v>50.999999999999993</v>
      </c>
      <c r="AH121" s="25">
        <v>51.800000000000004</v>
      </c>
      <c r="AI121" s="25">
        <v>66.5</v>
      </c>
      <c r="AJ121" s="25">
        <v>83</v>
      </c>
    </row>
    <row r="122" spans="1:36" s="1" customFormat="1">
      <c r="A122" s="78" t="s">
        <v>130</v>
      </c>
      <c r="B122" s="79">
        <f t="shared" ref="B122:AF122" si="26">SUM(B114:B121)</f>
        <v>3971</v>
      </c>
      <c r="C122" s="79">
        <f t="shared" si="26"/>
        <v>4324</v>
      </c>
      <c r="D122" s="79">
        <f t="shared" si="26"/>
        <v>4702</v>
      </c>
      <c r="E122" s="79">
        <f t="shared" si="26"/>
        <v>4971</v>
      </c>
      <c r="F122" s="79">
        <f t="shared" si="26"/>
        <v>4916</v>
      </c>
      <c r="G122" s="79">
        <f t="shared" si="26"/>
        <v>4540</v>
      </c>
      <c r="H122" s="79">
        <f t="shared" si="26"/>
        <v>3978</v>
      </c>
      <c r="I122" s="79">
        <f t="shared" si="26"/>
        <v>3536</v>
      </c>
      <c r="J122" s="79">
        <f t="shared" si="26"/>
        <v>2875</v>
      </c>
      <c r="K122" s="79">
        <f t="shared" si="26"/>
        <v>3179.7799999999997</v>
      </c>
      <c r="L122" s="79">
        <f t="shared" si="26"/>
        <v>4246.7699999999995</v>
      </c>
      <c r="M122" s="79">
        <f t="shared" si="26"/>
        <v>4825.9399999999996</v>
      </c>
      <c r="N122" s="79">
        <f t="shared" si="26"/>
        <v>5390</v>
      </c>
      <c r="O122" s="79">
        <f t="shared" si="26"/>
        <v>5825.1614999999993</v>
      </c>
      <c r="P122" s="79">
        <f t="shared" si="26"/>
        <v>6244.9833999999992</v>
      </c>
      <c r="Q122" s="79">
        <f t="shared" si="26"/>
        <v>6513.8695999999991</v>
      </c>
      <c r="R122" s="79">
        <f t="shared" si="26"/>
        <v>6681.4070999999985</v>
      </c>
      <c r="S122" s="79">
        <f t="shared" si="26"/>
        <v>6825.9348</v>
      </c>
      <c r="T122" s="79">
        <f t="shared" si="26"/>
        <v>7170.1582999999973</v>
      </c>
      <c r="U122" s="79">
        <f t="shared" si="26"/>
        <v>7488.0567999999985</v>
      </c>
      <c r="V122" s="79">
        <f t="shared" si="26"/>
        <v>7696.8753999999999</v>
      </c>
      <c r="W122" s="79">
        <f t="shared" si="26"/>
        <v>8109.6346999999987</v>
      </c>
      <c r="X122" s="79">
        <f t="shared" si="26"/>
        <v>8139.517799999996</v>
      </c>
      <c r="Y122" s="79">
        <f t="shared" si="26"/>
        <v>8146.5365999999976</v>
      </c>
      <c r="Z122" s="79">
        <f t="shared" si="26"/>
        <v>8160.3161999999984</v>
      </c>
      <c r="AA122" s="79">
        <f t="shared" si="26"/>
        <v>8145.9454999999971</v>
      </c>
      <c r="AB122" s="79">
        <f t="shared" si="26"/>
        <v>8246.226099999998</v>
      </c>
      <c r="AC122" s="79">
        <f t="shared" si="26"/>
        <v>8361.0774000000001</v>
      </c>
      <c r="AD122" s="79">
        <f t="shared" si="26"/>
        <v>8491.886489999999</v>
      </c>
      <c r="AE122" s="79">
        <f t="shared" si="26"/>
        <v>8762.4368999999988</v>
      </c>
      <c r="AF122" s="79">
        <f t="shared" si="26"/>
        <v>9431.0901999999987</v>
      </c>
      <c r="AG122" s="79">
        <f t="shared" ref="AG122:AJ122" si="27">SUM(AG114:AG121)</f>
        <v>10128.074520000004</v>
      </c>
      <c r="AH122" s="79">
        <f t="shared" si="27"/>
        <v>10596.248600000003</v>
      </c>
      <c r="AI122" s="79">
        <f t="shared" si="27"/>
        <v>11603.438460000003</v>
      </c>
      <c r="AJ122" s="79">
        <f t="shared" si="27"/>
        <v>12444.727915000003</v>
      </c>
    </row>
    <row r="123" spans="1:36" s="1" customFormat="1">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B123" s="29"/>
      <c r="AF123" s="29"/>
    </row>
    <row r="124" spans="1:36" s="1" customFormat="1">
      <c r="A124"/>
      <c r="AB124" s="29"/>
      <c r="AF124" s="29"/>
    </row>
    <row r="125" spans="1:36" s="1" customFormat="1">
      <c r="A125" t="s">
        <v>132</v>
      </c>
      <c r="AB125" s="29"/>
      <c r="AF125" s="29"/>
    </row>
    <row r="127" spans="1:36">
      <c r="AB127"/>
    </row>
    <row r="128" spans="1:36">
      <c r="AB128"/>
    </row>
    <row r="129" spans="28:28">
      <c r="AB129"/>
    </row>
    <row r="130" spans="28:28">
      <c r="AB130"/>
    </row>
    <row r="131" spans="28:28">
      <c r="AB131"/>
    </row>
    <row r="132" spans="28:28">
      <c r="AB132"/>
    </row>
    <row r="133" spans="28:28">
      <c r="AB133"/>
    </row>
    <row r="134" spans="28:28">
      <c r="AB134"/>
    </row>
    <row r="135" spans="28:28">
      <c r="AB135"/>
    </row>
    <row r="136" spans="28:28">
      <c r="AB136"/>
    </row>
    <row r="137" spans="28:28">
      <c r="AB137"/>
    </row>
    <row r="138" spans="28:28">
      <c r="AB138"/>
    </row>
    <row r="139" spans="28:28">
      <c r="AB139"/>
    </row>
    <row r="140" spans="28:28">
      <c r="AB140"/>
    </row>
    <row r="141" spans="28:28">
      <c r="AB141"/>
    </row>
    <row r="142" spans="28:28">
      <c r="AB142"/>
    </row>
    <row r="143" spans="28:28">
      <c r="AB143"/>
    </row>
    <row r="144" spans="28:28">
      <c r="AB144"/>
    </row>
    <row r="145" spans="28:28">
      <c r="AB145"/>
    </row>
    <row r="146" spans="28:28">
      <c r="AB146"/>
    </row>
    <row r="147" spans="28:28">
      <c r="AB147"/>
    </row>
    <row r="148" spans="28:28">
      <c r="AB148"/>
    </row>
    <row r="149" spans="28:28">
      <c r="AB149"/>
    </row>
    <row r="150" spans="28:28">
      <c r="AB150"/>
    </row>
    <row r="151" spans="28:28">
      <c r="AB151"/>
    </row>
    <row r="152" spans="28:28">
      <c r="AB152"/>
    </row>
    <row r="153" spans="28:28">
      <c r="AB153"/>
    </row>
    <row r="154" spans="28:28">
      <c r="AB154"/>
    </row>
    <row r="155" spans="28:28">
      <c r="AB155"/>
    </row>
    <row r="156" spans="28:28">
      <c r="AB156"/>
    </row>
    <row r="157" spans="28:28">
      <c r="AB157"/>
    </row>
    <row r="158" spans="28:28">
      <c r="AB158"/>
    </row>
  </sheetData>
  <pageMargins left="0.70866141732283472" right="0.70866141732283472" top="0.74803149606299213" bottom="0.74803149606299213" header="0.31496062992125984" footer="0.31496062992125984"/>
  <pageSetup paperSize="9" scale="62" orientation="landscape" r:id="rId1"/>
  <headerFooter>
    <oddFooter>&amp;L&amp;Z&amp;F</oddFooter>
  </headerFooter>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4"/>
  <sheetViews>
    <sheetView workbookViewId="0">
      <pane xSplit="1" topLeftCell="B1" activePane="topRight" state="frozen"/>
      <selection activeCell="A10" sqref="A10"/>
      <selection pane="topRight" activeCell="V40" sqref="V40:W42"/>
    </sheetView>
  </sheetViews>
  <sheetFormatPr defaultColWidth="9.1796875" defaultRowHeight="14.5"/>
  <cols>
    <col min="1" max="1" width="23.81640625" style="38" customWidth="1"/>
    <col min="2" max="14" width="9.1796875" style="38"/>
    <col min="15" max="15" width="9.1796875" style="41"/>
    <col min="16" max="18" width="9.1796875" style="38"/>
    <col min="19" max="19" width="9.1796875" style="41"/>
    <col min="20" max="21" width="9.1796875" style="38"/>
    <col min="22" max="22" width="10.26953125" style="38" bestFit="1" customWidth="1"/>
    <col min="23" max="23" width="10.54296875" style="38" bestFit="1" customWidth="1"/>
    <col min="24" max="16384" width="9.1796875" style="38"/>
  </cols>
  <sheetData>
    <row r="1" spans="1:23" ht="18.5">
      <c r="A1" s="40" t="s">
        <v>7</v>
      </c>
    </row>
    <row r="3" spans="1:23" s="42" customFormat="1">
      <c r="A3" s="70" t="s">
        <v>175</v>
      </c>
      <c r="B3" s="70">
        <v>2003</v>
      </c>
      <c r="C3" s="70">
        <v>2004</v>
      </c>
      <c r="D3" s="70">
        <v>2005</v>
      </c>
      <c r="E3" s="70">
        <v>2006</v>
      </c>
      <c r="F3" s="70">
        <v>2007</v>
      </c>
      <c r="G3" s="70">
        <v>2008</v>
      </c>
      <c r="H3" s="70">
        <v>2009</v>
      </c>
      <c r="I3" s="70">
        <v>2010</v>
      </c>
      <c r="J3" s="70">
        <v>2011</v>
      </c>
      <c r="K3" s="70">
        <v>2012</v>
      </c>
      <c r="L3" s="70">
        <v>2013</v>
      </c>
      <c r="M3" s="70">
        <v>2014</v>
      </c>
      <c r="N3" s="70">
        <v>2015</v>
      </c>
      <c r="O3" s="71">
        <v>2016</v>
      </c>
      <c r="P3" s="71">
        <v>2017</v>
      </c>
      <c r="Q3" s="71">
        <v>2018</v>
      </c>
      <c r="R3" s="71">
        <v>2019</v>
      </c>
      <c r="S3" s="71">
        <v>2020</v>
      </c>
      <c r="T3" s="71">
        <v>2021</v>
      </c>
      <c r="U3" s="71">
        <v>2022</v>
      </c>
      <c r="V3" s="71">
        <v>2023</v>
      </c>
      <c r="W3" s="71">
        <v>2024</v>
      </c>
    </row>
    <row r="4" spans="1:23">
      <c r="A4" s="38" t="s">
        <v>153</v>
      </c>
      <c r="B4" s="48">
        <f t="shared" ref="B4:S4" si="0">+B29/B17*100</f>
        <v>6.3506642144346763</v>
      </c>
      <c r="C4" s="48">
        <f t="shared" si="0"/>
        <v>6.5701163221252159</v>
      </c>
      <c r="D4" s="48">
        <f t="shared" si="0"/>
        <v>6.8563936307175322</v>
      </c>
      <c r="E4" s="48">
        <f t="shared" si="0"/>
        <v>6.9408506117578677</v>
      </c>
      <c r="F4" s="48">
        <f t="shared" si="0"/>
        <v>6.6043170781164324</v>
      </c>
      <c r="G4" s="48">
        <f t="shared" si="0"/>
        <v>7.1629642167567269</v>
      </c>
      <c r="H4" s="48">
        <f t="shared" si="0"/>
        <v>7.3535050245429172</v>
      </c>
      <c r="I4" s="48">
        <f t="shared" si="0"/>
        <v>6.5975018551964064</v>
      </c>
      <c r="J4" s="48">
        <f t="shared" si="0"/>
        <v>6.253991856954408</v>
      </c>
      <c r="K4" s="48">
        <f t="shared" si="0"/>
        <v>5.5371946439261448</v>
      </c>
      <c r="L4" s="48">
        <f t="shared" si="0"/>
        <v>5.5854188716044373</v>
      </c>
      <c r="M4" s="48">
        <f t="shared" si="0"/>
        <v>5.0678401211154096</v>
      </c>
      <c r="N4" s="48">
        <f t="shared" si="0"/>
        <v>5.4719567016259338</v>
      </c>
      <c r="O4" s="48">
        <f t="shared" si="0"/>
        <v>6.0943985797199236</v>
      </c>
      <c r="P4" s="48">
        <f t="shared" si="0"/>
        <v>4.4076031883185935</v>
      </c>
      <c r="Q4" s="48">
        <f t="shared" si="0"/>
        <v>3.9436467447027028</v>
      </c>
      <c r="R4" s="48">
        <f t="shared" si="0"/>
        <v>4.1815244161337004</v>
      </c>
      <c r="S4" s="41">
        <f t="shared" si="0"/>
        <v>3.9254722555426933</v>
      </c>
      <c r="T4" s="48">
        <f t="shared" ref="T4:W4" si="1">+T29/T17*100</f>
        <v>3.6782430227683327</v>
      </c>
      <c r="U4" s="48">
        <f t="shared" si="1"/>
        <v>2.1123866840342598</v>
      </c>
      <c r="V4" s="48">
        <f t="shared" si="1"/>
        <v>1.616790463539727</v>
      </c>
      <c r="W4" s="48">
        <f t="shared" si="1"/>
        <v>1.3675003697820007</v>
      </c>
    </row>
    <row r="5" spans="1:23">
      <c r="A5" s="38" t="s">
        <v>155</v>
      </c>
      <c r="B5" s="48">
        <f t="shared" ref="B5:S5" si="2">+B30/B18*100</f>
        <v>2.626321043021417</v>
      </c>
      <c r="C5" s="48">
        <f t="shared" si="2"/>
        <v>2.809446177069935</v>
      </c>
      <c r="D5" s="48">
        <f t="shared" si="2"/>
        <v>3.1778160619616971</v>
      </c>
      <c r="E5" s="48">
        <f t="shared" si="2"/>
        <v>3.2732760467387787</v>
      </c>
      <c r="F5" s="48">
        <f t="shared" si="2"/>
        <v>3.1738034096750365</v>
      </c>
      <c r="G5" s="48">
        <f t="shared" si="2"/>
        <v>3.1015292779720602</v>
      </c>
      <c r="H5" s="48">
        <f t="shared" si="2"/>
        <v>2.931527528794863</v>
      </c>
      <c r="I5" s="48">
        <f t="shared" si="2"/>
        <v>2.8373594599051608</v>
      </c>
      <c r="J5" s="48">
        <f t="shared" si="2"/>
        <v>3.1232945419545555</v>
      </c>
      <c r="K5" s="48">
        <f t="shared" si="2"/>
        <v>4.3327780958367761</v>
      </c>
      <c r="L5" s="48">
        <f t="shared" si="2"/>
        <v>3.4598819799083977</v>
      </c>
      <c r="M5" s="48">
        <f t="shared" si="2"/>
        <v>3.466626876837462</v>
      </c>
      <c r="N5" s="48">
        <f t="shared" si="2"/>
        <v>3.385211469160168</v>
      </c>
      <c r="O5" s="48">
        <f t="shared" si="2"/>
        <v>3.9109955470303923</v>
      </c>
      <c r="P5" s="48">
        <f t="shared" si="2"/>
        <v>2.9002247086655131</v>
      </c>
      <c r="Q5" s="48">
        <f t="shared" si="2"/>
        <v>3.0022133334745402</v>
      </c>
      <c r="R5" s="48">
        <f t="shared" si="2"/>
        <v>2.9908058827087349</v>
      </c>
      <c r="S5" s="41">
        <f t="shared" si="2"/>
        <v>3.2724071802502483</v>
      </c>
      <c r="T5" s="48">
        <f t="shared" ref="T5:W5" si="3">+T30/T18*100</f>
        <v>3.6806770907004385</v>
      </c>
      <c r="U5" s="48">
        <f t="shared" si="3"/>
        <v>2.1458589927470153</v>
      </c>
      <c r="V5" s="48">
        <f t="shared" si="3"/>
        <v>1.6142018771103408</v>
      </c>
      <c r="W5" s="48">
        <f t="shared" si="3"/>
        <v>1.0669554839544702</v>
      </c>
    </row>
    <row r="6" spans="1:23">
      <c r="A6" s="38" t="s">
        <v>157</v>
      </c>
      <c r="B6" s="48">
        <f t="shared" ref="B6:S6" si="4">+B31/B19*100</f>
        <v>14.999692017634485</v>
      </c>
      <c r="C6" s="48">
        <f t="shared" si="4"/>
        <v>16.61485792843445</v>
      </c>
      <c r="D6" s="48">
        <f t="shared" si="4"/>
        <v>17.317333451792091</v>
      </c>
      <c r="E6" s="48">
        <f t="shared" si="4"/>
        <v>19.586400358478368</v>
      </c>
      <c r="F6" s="48">
        <f t="shared" si="4"/>
        <v>22.372063013038794</v>
      </c>
      <c r="G6" s="48">
        <f t="shared" si="4"/>
        <v>24.106740917570814</v>
      </c>
      <c r="H6" s="48">
        <f t="shared" si="4"/>
        <v>26.432697449765776</v>
      </c>
      <c r="I6" s="48">
        <f t="shared" si="4"/>
        <v>26.915563663173813</v>
      </c>
      <c r="J6" s="48">
        <f t="shared" si="4"/>
        <v>29.284691887285341</v>
      </c>
      <c r="K6" s="48">
        <f t="shared" si="4"/>
        <v>30.337811519932345</v>
      </c>
      <c r="L6" s="48">
        <f t="shared" si="4"/>
        <v>30.973871920589502</v>
      </c>
      <c r="M6" s="48">
        <f t="shared" si="4"/>
        <v>31.703571969857087</v>
      </c>
      <c r="N6" s="48">
        <f t="shared" si="4"/>
        <v>31.279759023379718</v>
      </c>
      <c r="O6" s="48">
        <f t="shared" si="4"/>
        <v>31.225224338415259</v>
      </c>
      <c r="P6" s="48">
        <f t="shared" si="4"/>
        <v>28.787125932765477</v>
      </c>
      <c r="Q6" s="48">
        <f t="shared" si="4"/>
        <v>26.131813881935429</v>
      </c>
      <c r="R6" s="48">
        <f t="shared" si="4"/>
        <v>26.860319954168116</v>
      </c>
      <c r="S6" s="41">
        <f t="shared" si="4"/>
        <v>28.888727611651721</v>
      </c>
      <c r="T6" s="48">
        <f t="shared" ref="T6:W6" si="5">+T31/T19*100</f>
        <v>30.37216511003264</v>
      </c>
      <c r="U6" s="48">
        <f t="shared" si="5"/>
        <v>19.979278878609762</v>
      </c>
      <c r="V6" s="48">
        <f t="shared" si="5"/>
        <v>15.612652791536794</v>
      </c>
      <c r="W6" s="48">
        <f t="shared" si="5"/>
        <v>10.670739273294739</v>
      </c>
    </row>
    <row r="7" spans="1:23">
      <c r="A7" s="38" t="s">
        <v>159</v>
      </c>
      <c r="B7" s="48"/>
      <c r="C7" s="48"/>
      <c r="D7" s="48">
        <f t="shared" ref="D7:S7" si="6">+D32/D20*100</f>
        <v>42.94783573472472</v>
      </c>
      <c r="E7" s="48">
        <f t="shared" si="6"/>
        <v>44.266815414944965</v>
      </c>
      <c r="F7" s="48">
        <f t="shared" si="6"/>
        <v>45.476897968078909</v>
      </c>
      <c r="G7" s="48">
        <f t="shared" si="6"/>
        <v>46.185242154542969</v>
      </c>
      <c r="H7" s="48">
        <f t="shared" si="6"/>
        <v>47.657007761327833</v>
      </c>
      <c r="I7" s="48">
        <f t="shared" si="6"/>
        <v>46.601988866061042</v>
      </c>
      <c r="J7" s="48">
        <f t="shared" si="6"/>
        <v>48.577201132049652</v>
      </c>
      <c r="K7" s="48">
        <f t="shared" si="6"/>
        <v>51.161790581662217</v>
      </c>
      <c r="L7" s="48">
        <f t="shared" si="6"/>
        <v>53.267068452331756</v>
      </c>
      <c r="M7" s="48">
        <f t="shared" si="6"/>
        <v>55.88064250427427</v>
      </c>
      <c r="N7" s="48">
        <f t="shared" si="6"/>
        <v>57.160664973845776</v>
      </c>
      <c r="O7" s="48">
        <f t="shared" si="6"/>
        <v>55.325556233909964</v>
      </c>
      <c r="P7" s="48">
        <f t="shared" si="6"/>
        <v>53.480440322651532</v>
      </c>
      <c r="Q7" s="48">
        <f t="shared" si="6"/>
        <v>52.892044375131022</v>
      </c>
      <c r="R7" s="48">
        <f t="shared" si="6"/>
        <v>54.497784539348551</v>
      </c>
      <c r="S7" s="41">
        <f t="shared" si="6"/>
        <v>57.93886260236205</v>
      </c>
      <c r="T7" s="48">
        <f t="shared" ref="T7:W7" si="7">+T32/T20*100</f>
        <v>61.274918403343925</v>
      </c>
      <c r="U7" s="48">
        <f t="shared" si="7"/>
        <v>53.636638149263419</v>
      </c>
      <c r="V7" s="48">
        <f t="shared" si="7"/>
        <v>46.744944293277314</v>
      </c>
      <c r="W7" s="48">
        <f t="shared" si="7"/>
        <v>40.768579052711274</v>
      </c>
    </row>
    <row r="8" spans="1:23">
      <c r="A8" s="38" t="s">
        <v>161</v>
      </c>
      <c r="B8" s="48"/>
      <c r="C8" s="48"/>
      <c r="D8" s="48">
        <f t="shared" ref="D8:S8" si="8">+D33/D21*100</f>
        <v>78.639688293292622</v>
      </c>
      <c r="E8" s="48">
        <f t="shared" si="8"/>
        <v>80.564258062799709</v>
      </c>
      <c r="F8" s="48">
        <f t="shared" si="8"/>
        <v>81.799995560132459</v>
      </c>
      <c r="G8" s="48">
        <f t="shared" si="8"/>
        <v>82.43430465608516</v>
      </c>
      <c r="H8" s="48">
        <f t="shared" si="8"/>
        <v>84.246501103153008</v>
      </c>
      <c r="I8" s="48">
        <f t="shared" si="8"/>
        <v>85.198248844333762</v>
      </c>
      <c r="J8" s="48">
        <f t="shared" si="8"/>
        <v>85.753259896825611</v>
      </c>
      <c r="K8" s="48">
        <f t="shared" si="8"/>
        <v>87.159330530687569</v>
      </c>
      <c r="L8" s="48">
        <f t="shared" si="8"/>
        <v>87.228376912168272</v>
      </c>
      <c r="M8" s="48">
        <f t="shared" si="8"/>
        <v>87.892653150991379</v>
      </c>
      <c r="N8" s="48">
        <f t="shared" si="8"/>
        <v>87.771971188281285</v>
      </c>
      <c r="O8" s="48">
        <f t="shared" si="8"/>
        <v>87.936734782232918</v>
      </c>
      <c r="P8" s="48">
        <f t="shared" si="8"/>
        <v>87.867243315850985</v>
      </c>
      <c r="Q8" s="48">
        <f t="shared" si="8"/>
        <v>88.259919034703742</v>
      </c>
      <c r="R8" s="48">
        <f t="shared" si="8"/>
        <v>89.005419329956197</v>
      </c>
      <c r="S8" s="41">
        <f t="shared" si="8"/>
        <v>89.95003593336034</v>
      </c>
      <c r="T8" s="48">
        <f t="shared" ref="T8:W8" si="9">+T33/T21*100</f>
        <v>90.284423525575988</v>
      </c>
      <c r="U8" s="48">
        <f t="shared" si="9"/>
        <v>89.226459609227376</v>
      </c>
      <c r="V8" s="48">
        <f t="shared" si="9"/>
        <v>89.411588034517848</v>
      </c>
      <c r="W8" s="48">
        <f t="shared" si="9"/>
        <v>89.74326162495349</v>
      </c>
    </row>
    <row r="9" spans="1:23">
      <c r="A9" s="38" t="s">
        <v>162</v>
      </c>
      <c r="B9" s="48"/>
      <c r="C9" s="48"/>
      <c r="D9" s="48">
        <f t="shared" ref="D9:S9" si="10">+D34/D22*100</f>
        <v>67.415415893602542</v>
      </c>
      <c r="E9" s="48">
        <f t="shared" si="10"/>
        <v>61.665812270290466</v>
      </c>
      <c r="F9" s="48">
        <f t="shared" si="10"/>
        <v>60.837015024644735</v>
      </c>
      <c r="G9" s="48">
        <f t="shared" si="10"/>
        <v>69.811589406736061</v>
      </c>
      <c r="H9" s="48">
        <f t="shared" si="10"/>
        <v>73.362731432187076</v>
      </c>
      <c r="I9" s="48">
        <f t="shared" si="10"/>
        <v>82.002514559823837</v>
      </c>
      <c r="J9" s="48">
        <f t="shared" si="10"/>
        <v>83.816218990386062</v>
      </c>
      <c r="K9" s="48">
        <f t="shared" si="10"/>
        <v>84.527216661932073</v>
      </c>
      <c r="L9" s="48">
        <f t="shared" si="10"/>
        <v>86.87855844959293</v>
      </c>
      <c r="M9" s="48">
        <f t="shared" si="10"/>
        <v>86.246741959023183</v>
      </c>
      <c r="N9" s="48">
        <f t="shared" si="10"/>
        <v>86.730423137051943</v>
      </c>
      <c r="O9" s="48">
        <f t="shared" si="10"/>
        <v>86.999128946751654</v>
      </c>
      <c r="P9" s="48">
        <f t="shared" si="10"/>
        <v>86.080174599608426</v>
      </c>
      <c r="Q9" s="48">
        <f t="shared" si="10"/>
        <v>84.597671071568769</v>
      </c>
      <c r="R9" s="48">
        <f t="shared" si="10"/>
        <v>83.473462493964036</v>
      </c>
      <c r="S9" s="41">
        <f t="shared" si="10"/>
        <v>83.250711585212855</v>
      </c>
      <c r="T9" s="48">
        <f t="shared" ref="T9:W9" si="11">+T34/T22*100</f>
        <v>85.60654378011985</v>
      </c>
      <c r="U9" s="48">
        <f t="shared" si="11"/>
        <v>83.531598440431637</v>
      </c>
      <c r="V9" s="48">
        <f t="shared" si="11"/>
        <v>81.475635599881784</v>
      </c>
      <c r="W9" s="48">
        <f t="shared" si="11"/>
        <v>81.391234790099517</v>
      </c>
    </row>
    <row r="10" spans="1:23">
      <c r="A10" s="38" t="s">
        <v>163</v>
      </c>
      <c r="B10" s="48">
        <f t="shared" ref="B10:S10" si="12">+B35/B23*100</f>
        <v>66.893346295464553</v>
      </c>
      <c r="C10" s="48">
        <f t="shared" si="12"/>
        <v>65.649872537687997</v>
      </c>
      <c r="D10" s="48">
        <f t="shared" si="12"/>
        <v>64.631759838380219</v>
      </c>
      <c r="E10" s="48">
        <f t="shared" si="12"/>
        <v>65.906403839381454</v>
      </c>
      <c r="F10" s="48">
        <f t="shared" si="12"/>
        <v>67.221477512499689</v>
      </c>
      <c r="G10" s="48">
        <f t="shared" si="12"/>
        <v>68.486859760840048</v>
      </c>
      <c r="H10" s="48">
        <f t="shared" si="12"/>
        <v>70.648992094116508</v>
      </c>
      <c r="I10" s="48">
        <f t="shared" si="12"/>
        <v>72.030114385614368</v>
      </c>
      <c r="J10" s="48">
        <f t="shared" si="12"/>
        <v>72.766629488638074</v>
      </c>
      <c r="K10" s="48">
        <f t="shared" si="12"/>
        <v>74.537755249617888</v>
      </c>
      <c r="L10" s="48">
        <f t="shared" si="12"/>
        <v>74.866425581841057</v>
      </c>
      <c r="M10" s="48">
        <f t="shared" si="12"/>
        <v>76.095036954668444</v>
      </c>
      <c r="N10" s="48">
        <f t="shared" si="12"/>
        <v>76.026536534373761</v>
      </c>
      <c r="O10" s="48">
        <f t="shared" si="12"/>
        <v>75.231656270497567</v>
      </c>
      <c r="P10" s="48">
        <f t="shared" si="12"/>
        <v>74.286082437988838</v>
      </c>
      <c r="Q10" s="48">
        <f t="shared" si="12"/>
        <v>73.636498867806083</v>
      </c>
      <c r="R10" s="48">
        <f t="shared" si="12"/>
        <v>74.676140612719493</v>
      </c>
      <c r="S10" s="41">
        <f t="shared" si="12"/>
        <v>76.000256931722348</v>
      </c>
      <c r="T10" s="48">
        <f>+T35/T23*100</f>
        <v>76.817136287269122</v>
      </c>
      <c r="U10" s="48">
        <f>+U35/U23*100</f>
        <v>71.989997346969403</v>
      </c>
      <c r="V10" s="48">
        <f>+V35/V23*100</f>
        <v>69.357325876185627</v>
      </c>
      <c r="W10" s="48">
        <f>+W35/W23*100</f>
        <v>67.772761587629887</v>
      </c>
    </row>
    <row r="11" spans="1:23">
      <c r="A11" s="38" t="s">
        <v>176</v>
      </c>
      <c r="B11" s="48">
        <f t="shared" ref="B11:S11" si="13">+B36/B24*100</f>
        <v>99.866098133073265</v>
      </c>
      <c r="C11" s="48">
        <f t="shared" si="13"/>
        <v>99.790231628157883</v>
      </c>
      <c r="D11" s="48">
        <f t="shared" si="13"/>
        <v>99.759864704691097</v>
      </c>
      <c r="E11" s="48">
        <f t="shared" si="13"/>
        <v>99.870654491327159</v>
      </c>
      <c r="F11" s="48">
        <f t="shared" si="13"/>
        <v>99.829473905903669</v>
      </c>
      <c r="G11" s="48">
        <f t="shared" si="13"/>
        <v>99.896794468261504</v>
      </c>
      <c r="H11" s="48">
        <f t="shared" si="13"/>
        <v>99.978632640713926</v>
      </c>
      <c r="I11" s="48">
        <f t="shared" si="13"/>
        <v>99.999999999999929</v>
      </c>
      <c r="J11" s="48">
        <f t="shared" si="13"/>
        <v>99.982736583683462</v>
      </c>
      <c r="K11" s="48">
        <f t="shared" si="13"/>
        <v>99.970514224190012</v>
      </c>
      <c r="L11" s="48">
        <f t="shared" si="13"/>
        <v>99.987724844935784</v>
      </c>
      <c r="M11" s="48">
        <f t="shared" si="13"/>
        <v>99.977942031216827</v>
      </c>
      <c r="N11" s="48">
        <f t="shared" si="13"/>
        <v>99.995087169276701</v>
      </c>
      <c r="O11" s="48">
        <f t="shared" si="13"/>
        <v>99.984235212759899</v>
      </c>
      <c r="P11" s="48">
        <f t="shared" si="13"/>
        <v>99.844517645536925</v>
      </c>
      <c r="Q11" s="48">
        <f t="shared" si="13"/>
        <v>99.924045263586649</v>
      </c>
      <c r="R11" s="48">
        <f t="shared" si="13"/>
        <v>99.97489282918545</v>
      </c>
      <c r="S11" s="41">
        <f t="shared" si="13"/>
        <v>99.987276126359177</v>
      </c>
      <c r="T11" s="48">
        <f t="shared" ref="T11:W11" si="14">+T36/T24*100</f>
        <v>99.993088518795517</v>
      </c>
      <c r="U11" s="48">
        <f t="shared" si="14"/>
        <v>99.947796524894656</v>
      </c>
      <c r="V11" s="48">
        <f t="shared" si="14"/>
        <v>99.886240616990364</v>
      </c>
      <c r="W11" s="48">
        <f t="shared" si="14"/>
        <v>99.839606617867943</v>
      </c>
    </row>
    <row r="12" spans="1:23">
      <c r="A12" s="38" t="s">
        <v>125</v>
      </c>
      <c r="B12" s="48">
        <f t="shared" ref="B12:S12" si="15">+B37/B25*100</f>
        <v>10.176415316027892</v>
      </c>
      <c r="C12" s="48">
        <f t="shared" si="15"/>
        <v>10.304875016549984</v>
      </c>
      <c r="D12" s="48">
        <f t="shared" si="15"/>
        <v>10.430848004111636</v>
      </c>
      <c r="E12" s="48">
        <f t="shared" si="15"/>
        <v>11.904341960164258</v>
      </c>
      <c r="F12" s="48">
        <f t="shared" si="15"/>
        <v>12.957154833704934</v>
      </c>
      <c r="G12" s="48">
        <f t="shared" si="15"/>
        <v>13.76573518956102</v>
      </c>
      <c r="H12" s="48">
        <f t="shared" si="15"/>
        <v>14.470415133212706</v>
      </c>
      <c r="I12" s="48">
        <f t="shared" si="15"/>
        <v>13.561529874132288</v>
      </c>
      <c r="J12" s="48">
        <f t="shared" si="15"/>
        <v>12.425102398970422</v>
      </c>
      <c r="K12" s="48">
        <f t="shared" si="15"/>
        <v>13.104091262369435</v>
      </c>
      <c r="L12" s="48">
        <f t="shared" si="15"/>
        <v>13.757832150458063</v>
      </c>
      <c r="M12" s="48">
        <f t="shared" si="15"/>
        <v>14.175359482257619</v>
      </c>
      <c r="N12" s="48">
        <f t="shared" si="15"/>
        <v>14.697330508632106</v>
      </c>
      <c r="O12" s="48">
        <f t="shared" si="15"/>
        <v>14.667790935027366</v>
      </c>
      <c r="P12" s="48">
        <f t="shared" si="15"/>
        <v>15.278415809233369</v>
      </c>
      <c r="Q12" s="48">
        <f t="shared" si="15"/>
        <v>15.18498375389408</v>
      </c>
      <c r="R12" s="48">
        <f t="shared" si="15"/>
        <v>16.158133645746503</v>
      </c>
      <c r="S12" s="41">
        <f t="shared" si="15"/>
        <v>17.425805758320248</v>
      </c>
      <c r="T12" s="48">
        <f t="shared" ref="T12:W12" si="16">+T37/T25*100</f>
        <v>17.578481115680876</v>
      </c>
      <c r="U12" s="48">
        <f t="shared" si="16"/>
        <v>13.169557068449231</v>
      </c>
      <c r="V12" s="48">
        <f t="shared" si="16"/>
        <v>12.61851821660219</v>
      </c>
      <c r="W12" s="48">
        <f t="shared" si="16"/>
        <v>9.7334447528324919</v>
      </c>
    </row>
    <row r="13" spans="1:23" s="42" customFormat="1">
      <c r="A13" s="70" t="s">
        <v>130</v>
      </c>
      <c r="B13" s="81">
        <f t="shared" ref="B13:S13" si="17">+B38/B26*100</f>
        <v>32.315304639859711</v>
      </c>
      <c r="C13" s="81">
        <f t="shared" si="17"/>
        <v>33.160962220219773</v>
      </c>
      <c r="D13" s="81">
        <f t="shared" si="17"/>
        <v>34.498668835514692</v>
      </c>
      <c r="E13" s="81">
        <f t="shared" si="17"/>
        <v>35.951633697967914</v>
      </c>
      <c r="F13" s="81">
        <f t="shared" si="17"/>
        <v>37.124229454938749</v>
      </c>
      <c r="G13" s="81">
        <f t="shared" si="17"/>
        <v>38.218400482074479</v>
      </c>
      <c r="H13" s="81">
        <f t="shared" si="17"/>
        <v>39.363151702134033</v>
      </c>
      <c r="I13" s="81">
        <f t="shared" si="17"/>
        <v>39.292817208624967</v>
      </c>
      <c r="J13" s="81">
        <f t="shared" si="17"/>
        <v>39.950304464907525</v>
      </c>
      <c r="K13" s="81">
        <f t="shared" si="17"/>
        <v>41.00600660336611</v>
      </c>
      <c r="L13" s="81">
        <f t="shared" si="17"/>
        <v>41.32176361295388</v>
      </c>
      <c r="M13" s="81">
        <f t="shared" si="17"/>
        <v>41.89125973931413</v>
      </c>
      <c r="N13" s="81">
        <f t="shared" si="17"/>
        <v>41.883384656322882</v>
      </c>
      <c r="O13" s="81">
        <f t="shared" si="17"/>
        <v>41.706707479444425</v>
      </c>
      <c r="P13" s="81">
        <f t="shared" si="17"/>
        <v>41.144994293542013</v>
      </c>
      <c r="Q13" s="81">
        <f t="shared" si="17"/>
        <v>40.447393376647348</v>
      </c>
      <c r="R13" s="81">
        <f>+R38/R26*100</f>
        <v>41.126516003791806</v>
      </c>
      <c r="S13" s="71">
        <f t="shared" si="17"/>
        <v>42.664713940346857</v>
      </c>
      <c r="T13" s="81">
        <f t="shared" ref="T13:W13" si="18">+T38/T26*100</f>
        <v>43.197020674848275</v>
      </c>
      <c r="U13" s="81">
        <f t="shared" si="18"/>
        <v>38.918461191487467</v>
      </c>
      <c r="V13" s="81">
        <f t="shared" si="18"/>
        <v>37.89542259935191</v>
      </c>
      <c r="W13" s="81">
        <f t="shared" si="18"/>
        <v>36.396948337689331</v>
      </c>
    </row>
    <row r="14" spans="1:23">
      <c r="T14" s="41"/>
    </row>
    <row r="15" spans="1:23">
      <c r="T15" s="41"/>
    </row>
    <row r="16" spans="1:23" s="42" customFormat="1">
      <c r="A16" s="70" t="s">
        <v>177</v>
      </c>
      <c r="B16" s="70">
        <v>2003</v>
      </c>
      <c r="C16" s="70">
        <v>2004</v>
      </c>
      <c r="D16" s="70">
        <v>2005</v>
      </c>
      <c r="E16" s="70">
        <v>2006</v>
      </c>
      <c r="F16" s="70">
        <v>2007</v>
      </c>
      <c r="G16" s="70">
        <v>2008</v>
      </c>
      <c r="H16" s="70">
        <v>2009</v>
      </c>
      <c r="I16" s="70">
        <v>2010</v>
      </c>
      <c r="J16" s="70">
        <v>2011</v>
      </c>
      <c r="K16" s="70">
        <v>2012</v>
      </c>
      <c r="L16" s="70">
        <v>2013</v>
      </c>
      <c r="M16" s="70">
        <v>2014</v>
      </c>
      <c r="N16" s="70">
        <v>2015</v>
      </c>
      <c r="O16" s="71">
        <v>2016</v>
      </c>
      <c r="P16" s="71">
        <v>2017</v>
      </c>
      <c r="Q16" s="71">
        <v>2018</v>
      </c>
      <c r="R16" s="71">
        <v>2019</v>
      </c>
      <c r="S16" s="71">
        <v>2020</v>
      </c>
      <c r="T16" s="71">
        <v>2021</v>
      </c>
      <c r="U16" s="71">
        <v>2022</v>
      </c>
      <c r="V16" s="71">
        <v>2023</v>
      </c>
      <c r="W16" s="71">
        <v>2024</v>
      </c>
    </row>
    <row r="17" spans="1:23">
      <c r="A17" s="38" t="s">
        <v>153</v>
      </c>
      <c r="B17" s="41">
        <v>2164.5043000000023</v>
      </c>
      <c r="C17" s="41">
        <v>2181.8807000000011</v>
      </c>
      <c r="D17" s="41">
        <v>2118.2228999999979</v>
      </c>
      <c r="E17" s="41">
        <v>2188.3167999999987</v>
      </c>
      <c r="F17" s="41">
        <v>2228.5952999999986</v>
      </c>
      <c r="G17" s="41">
        <v>2321.2512999999967</v>
      </c>
      <c r="H17" s="41">
        <v>2421.1257000000001</v>
      </c>
      <c r="I17" s="41">
        <v>2503.7780000000062</v>
      </c>
      <c r="J17" s="41">
        <v>2480.9882000000016</v>
      </c>
      <c r="K17" s="41">
        <v>2482.2660000000046</v>
      </c>
      <c r="L17" s="72">
        <v>2542.3053000000018</v>
      </c>
      <c r="M17" s="72">
        <v>2528.7616999999996</v>
      </c>
      <c r="N17" s="41">
        <v>2608.2827000000016</v>
      </c>
      <c r="O17" s="41">
        <v>2642.4083999999998</v>
      </c>
      <c r="P17" s="41">
        <v>2705.6907099999999</v>
      </c>
      <c r="Q17" s="41">
        <v>2821.1325000000002</v>
      </c>
      <c r="R17" s="25">
        <v>2921.6235000000001</v>
      </c>
      <c r="S17" s="41">
        <v>3007.9106999999999</v>
      </c>
      <c r="T17" s="41">
        <v>3060.3470000000002</v>
      </c>
      <c r="U17" s="41">
        <v>3108.3792800000001</v>
      </c>
      <c r="V17" s="41">
        <v>3194.6310399999993</v>
      </c>
      <c r="W17" s="41">
        <v>3217.0170459999995</v>
      </c>
    </row>
    <row r="18" spans="1:23">
      <c r="A18" s="38" t="s">
        <v>155</v>
      </c>
      <c r="B18" s="41">
        <v>1993.3397000000011</v>
      </c>
      <c r="C18" s="41">
        <v>2009.3462000000004</v>
      </c>
      <c r="D18" s="41">
        <v>1908.5339999999985</v>
      </c>
      <c r="E18" s="41">
        <v>1925.1508000000013</v>
      </c>
      <c r="F18" s="41">
        <v>1984.5116999999991</v>
      </c>
      <c r="G18" s="41">
        <v>2014.9704999999992</v>
      </c>
      <c r="H18" s="41">
        <v>2033.3835999999994</v>
      </c>
      <c r="I18" s="41">
        <v>2075.6799000000005</v>
      </c>
      <c r="J18" s="41">
        <v>2052.7842999999993</v>
      </c>
      <c r="K18" s="41">
        <v>2046.0914</v>
      </c>
      <c r="L18" s="41">
        <v>2082.6115000000009</v>
      </c>
      <c r="M18" s="41">
        <v>2097.0183000000006</v>
      </c>
      <c r="N18" s="41">
        <v>2139.7068000000004</v>
      </c>
      <c r="O18" s="41">
        <v>2249.7570999999989</v>
      </c>
      <c r="P18" s="41">
        <v>2317.0445999999997</v>
      </c>
      <c r="Q18" s="41">
        <v>2379.4877999999999</v>
      </c>
      <c r="R18" s="25">
        <v>2463.4229999999998</v>
      </c>
      <c r="S18" s="41">
        <v>2548.6773315789501</v>
      </c>
      <c r="T18" s="41">
        <v>2750.1190000000001</v>
      </c>
      <c r="U18" s="41">
        <v>2919.8186000000001</v>
      </c>
      <c r="V18" s="41">
        <v>3153.8923799999993</v>
      </c>
      <c r="W18" s="41">
        <v>3403.8627239999987</v>
      </c>
    </row>
    <row r="19" spans="1:23">
      <c r="A19" s="38" t="s">
        <v>157</v>
      </c>
      <c r="B19" s="41">
        <v>4354.145400000004</v>
      </c>
      <c r="C19" s="41">
        <v>4153.160399999997</v>
      </c>
      <c r="D19" s="41">
        <v>3907.9705999999983</v>
      </c>
      <c r="E19" s="41">
        <v>3968.775199999995</v>
      </c>
      <c r="F19" s="41">
        <v>4050.5585000000046</v>
      </c>
      <c r="G19" s="41">
        <v>4183.5091000000039</v>
      </c>
      <c r="H19" s="41">
        <v>4292.0803000000042</v>
      </c>
      <c r="I19" s="41">
        <v>4375.8021000000108</v>
      </c>
      <c r="J19" s="41">
        <v>4404.1399000000092</v>
      </c>
      <c r="K19" s="41">
        <v>4386.3365000000022</v>
      </c>
      <c r="L19" s="41">
        <v>4454.7285000000029</v>
      </c>
      <c r="M19" s="41">
        <v>4539.4560000000065</v>
      </c>
      <c r="N19" s="41">
        <v>4653.2315000000062</v>
      </c>
      <c r="O19" s="41">
        <v>4851.8886000000084</v>
      </c>
      <c r="P19" s="41">
        <v>5041.6558199999999</v>
      </c>
      <c r="Q19" s="41">
        <v>5174.3377099999998</v>
      </c>
      <c r="R19" s="25">
        <v>5377.2520299999996</v>
      </c>
      <c r="S19" s="41">
        <v>5766.6056200000003</v>
      </c>
      <c r="T19" s="41">
        <v>6131.4989999999998</v>
      </c>
      <c r="U19" s="41">
        <v>6581.2364799999959</v>
      </c>
      <c r="V19" s="41">
        <v>7154.9725399999943</v>
      </c>
      <c r="W19" s="41">
        <v>7224.0514949999933</v>
      </c>
    </row>
    <row r="20" spans="1:23">
      <c r="A20" s="38" t="s">
        <v>159</v>
      </c>
      <c r="B20" s="41"/>
      <c r="C20" s="41"/>
      <c r="D20" s="41">
        <v>1858.5961</v>
      </c>
      <c r="E20" s="41">
        <v>1916.0781999999999</v>
      </c>
      <c r="F20" s="41">
        <v>1978.5857000000001</v>
      </c>
      <c r="G20" s="41">
        <v>2041.3182999999999</v>
      </c>
      <c r="H20" s="41">
        <v>2106.0185000000001</v>
      </c>
      <c r="I20" s="41">
        <v>2004.8610000000001</v>
      </c>
      <c r="J20" s="41">
        <v>2038.9565</v>
      </c>
      <c r="K20" s="41">
        <v>2121.25941578947</v>
      </c>
      <c r="L20" s="41">
        <v>2268.6224999999999</v>
      </c>
      <c r="M20" s="41">
        <v>2381.4005000000002</v>
      </c>
      <c r="N20" s="41">
        <v>2546.8730999999998</v>
      </c>
      <c r="O20" s="41">
        <v>2660.0320000000002</v>
      </c>
      <c r="P20" s="41">
        <v>2764.6545000000001</v>
      </c>
      <c r="Q20" s="41">
        <v>2848.7667999999999</v>
      </c>
      <c r="R20" s="25">
        <v>3079.1135899999999</v>
      </c>
      <c r="S20" s="68">
        <v>3495.9977094736801</v>
      </c>
      <c r="T20" s="68">
        <v>3854.6309999999999</v>
      </c>
      <c r="U20" s="68">
        <v>4098.3336500000014</v>
      </c>
      <c r="V20" s="41">
        <v>4095.8225299999999</v>
      </c>
      <c r="W20" s="41">
        <v>3941.3349210000006</v>
      </c>
    </row>
    <row r="21" spans="1:23">
      <c r="A21" s="38" t="s">
        <v>161</v>
      </c>
      <c r="B21" s="41"/>
      <c r="C21" s="41"/>
      <c r="D21" s="41">
        <v>2771.4000999999998</v>
      </c>
      <c r="E21" s="41">
        <v>2961.9178000000002</v>
      </c>
      <c r="F21" s="41">
        <v>3139.7332999999999</v>
      </c>
      <c r="G21" s="41">
        <v>3229.8636000000001</v>
      </c>
      <c r="H21" s="41">
        <v>3489.2712000000001</v>
      </c>
      <c r="I21" s="41">
        <v>3558.3587000000002</v>
      </c>
      <c r="J21" s="41">
        <v>3541.2087000000001</v>
      </c>
      <c r="K21" s="41">
        <v>3679.4756000000002</v>
      </c>
      <c r="L21" s="41">
        <v>3614.2085999999999</v>
      </c>
      <c r="M21" s="41">
        <v>3747.1206999999999</v>
      </c>
      <c r="N21" s="41">
        <v>3755.3886000000002</v>
      </c>
      <c r="O21" s="41">
        <v>3792.6622000000002</v>
      </c>
      <c r="P21" s="41">
        <v>3870.0364</v>
      </c>
      <c r="Q21" s="41">
        <v>3893.5693999999999</v>
      </c>
      <c r="R21" s="25">
        <v>4111.1908999999996</v>
      </c>
      <c r="S21" s="41">
        <v>4346.1877784210501</v>
      </c>
      <c r="T21" s="41">
        <v>4220.326</v>
      </c>
      <c r="U21" s="41">
        <v>4144.4010399999988</v>
      </c>
      <c r="V21" s="41">
        <v>4426.0976199999986</v>
      </c>
      <c r="W21" s="41">
        <v>4642.8641599999992</v>
      </c>
    </row>
    <row r="22" spans="1:23">
      <c r="A22" s="38" t="s">
        <v>162</v>
      </c>
      <c r="B22" s="41"/>
      <c r="C22" s="41"/>
      <c r="D22" s="41">
        <v>531.70450000000005</v>
      </c>
      <c r="E22" s="41">
        <v>460.36399999999998</v>
      </c>
      <c r="F22" s="41">
        <v>430.5992</v>
      </c>
      <c r="G22" s="41">
        <v>359.58699999999999</v>
      </c>
      <c r="H22" s="41">
        <v>359.70580000000001</v>
      </c>
      <c r="I22" s="41">
        <v>413.43220000000002</v>
      </c>
      <c r="J22" s="41">
        <v>301.62419999999997</v>
      </c>
      <c r="K22" s="41">
        <v>324.91309999999999</v>
      </c>
      <c r="L22" s="41">
        <v>359.81259999999997</v>
      </c>
      <c r="M22" s="41">
        <v>387.27260000000001</v>
      </c>
      <c r="N22" s="41">
        <v>368.11950000000002</v>
      </c>
      <c r="O22" s="41">
        <v>404.91210000000001</v>
      </c>
      <c r="P22" s="41">
        <v>420.61950000000002</v>
      </c>
      <c r="Q22" s="41">
        <v>382.15</v>
      </c>
      <c r="R22" s="25">
        <v>366.13839999999999</v>
      </c>
      <c r="S22" s="41">
        <v>346.76100000000002</v>
      </c>
      <c r="T22" s="41">
        <v>349.64499999999998</v>
      </c>
      <c r="U22" s="41">
        <v>327.80351999999993</v>
      </c>
      <c r="V22" s="41">
        <v>318.04599999999999</v>
      </c>
      <c r="W22" s="41">
        <v>325.03500000000003</v>
      </c>
    </row>
    <row r="23" spans="1:23">
      <c r="A23" s="38" t="s">
        <v>163</v>
      </c>
      <c r="B23" s="41">
        <v>5369.8988000000127</v>
      </c>
      <c r="C23" s="41">
        <v>5149.7183000000159</v>
      </c>
      <c r="D23" s="41">
        <v>5161.7007000000167</v>
      </c>
      <c r="E23" s="41">
        <v>5338.3600000000069</v>
      </c>
      <c r="F23" s="41">
        <v>5548.9182000000046</v>
      </c>
      <c r="G23" s="41">
        <v>5630.7689000000082</v>
      </c>
      <c r="H23" s="41">
        <v>5954.99550000002</v>
      </c>
      <c r="I23" s="41">
        <v>5976.651900000008</v>
      </c>
      <c r="J23" s="41">
        <v>5881.7894000000188</v>
      </c>
      <c r="K23" s="41">
        <v>6125.6481157894978</v>
      </c>
      <c r="L23" s="41">
        <v>6242.6437000000151</v>
      </c>
      <c r="M23" s="41">
        <v>6515.7938000000167</v>
      </c>
      <c r="N23" s="41">
        <v>6670.3812000000135</v>
      </c>
      <c r="O23" s="41">
        <v>6857.6063000000331</v>
      </c>
      <c r="P23" s="41">
        <v>7055.3103999999994</v>
      </c>
      <c r="Q23" s="41">
        <v>7124.4862000000003</v>
      </c>
      <c r="R23" s="25">
        <v>7556.4430000000002</v>
      </c>
      <c r="S23" s="41">
        <v>8188.9459999999999</v>
      </c>
      <c r="T23" s="41">
        <f>SUM(T20:T22)</f>
        <v>8424.6020000000008</v>
      </c>
      <c r="U23" s="41">
        <f>SUM(U20:U22)</f>
        <v>8570.5382100000006</v>
      </c>
      <c r="V23" s="41">
        <f>SUM(V20:V22)</f>
        <v>8839.9661499999984</v>
      </c>
      <c r="W23" s="41">
        <f>SUM(W20:W22)</f>
        <v>8909.2340809999987</v>
      </c>
    </row>
    <row r="24" spans="1:23">
      <c r="A24" s="38" t="s">
        <v>176</v>
      </c>
      <c r="B24" s="41">
        <v>5825.1615000000029</v>
      </c>
      <c r="C24" s="41">
        <v>6244.9834000000046</v>
      </c>
      <c r="D24" s="41">
        <v>6513.8696000000082</v>
      </c>
      <c r="E24" s="41">
        <v>6681.4071000000104</v>
      </c>
      <c r="F24" s="41">
        <v>6825.9348000000136</v>
      </c>
      <c r="G24" s="41">
        <v>7170.1583000000119</v>
      </c>
      <c r="H24" s="41">
        <v>7488.0568000000139</v>
      </c>
      <c r="I24" s="41">
        <v>7696.8754000000135</v>
      </c>
      <c r="J24" s="41">
        <v>8109.6347000000233</v>
      </c>
      <c r="K24" s="41">
        <v>8139.5179000000226</v>
      </c>
      <c r="L24" s="41">
        <v>8146.536600000024</v>
      </c>
      <c r="M24" s="41">
        <v>8160.3162000000157</v>
      </c>
      <c r="N24" s="41">
        <v>8141.9455000000189</v>
      </c>
      <c r="O24" s="41">
        <v>8246.226100000009</v>
      </c>
      <c r="P24" s="41">
        <v>8361.0774000000001</v>
      </c>
      <c r="Q24" s="41">
        <v>8491.886489999999</v>
      </c>
      <c r="R24" s="25">
        <v>8762.4369000000006</v>
      </c>
      <c r="S24" s="41">
        <v>9431.0902000000006</v>
      </c>
      <c r="T24" s="41">
        <v>10128.075000000001</v>
      </c>
      <c r="U24" s="41">
        <v>10596.248600000003</v>
      </c>
      <c r="V24" s="41">
        <v>11603.438460000003</v>
      </c>
      <c r="W24" s="41">
        <v>12444.727915000003</v>
      </c>
    </row>
    <row r="25" spans="1:23">
      <c r="A25" s="38" t="s">
        <v>125</v>
      </c>
      <c r="B25" s="41">
        <v>17543.760199999946</v>
      </c>
      <c r="C25" s="41">
        <v>17311.976099999934</v>
      </c>
      <c r="D25" s="41">
        <v>16418.90859999981</v>
      </c>
      <c r="E25" s="41">
        <v>16452.283599999773</v>
      </c>
      <c r="F25" s="41">
        <v>16546.603999999857</v>
      </c>
      <c r="G25" s="41">
        <v>16799.614899999713</v>
      </c>
      <c r="H25" s="41">
        <v>17399.525699999773</v>
      </c>
      <c r="I25" s="41">
        <v>17535.965499999791</v>
      </c>
      <c r="J25" s="41">
        <v>17209.27949999975</v>
      </c>
      <c r="K25" s="41">
        <v>17040.846673683976</v>
      </c>
      <c r="L25" s="41">
        <v>17106.791784210276</v>
      </c>
      <c r="M25" s="41">
        <v>17207.778847368143</v>
      </c>
      <c r="N25" s="41">
        <v>17442.874394736624</v>
      </c>
      <c r="O25" s="41">
        <v>17770.022163157722</v>
      </c>
      <c r="P25" s="41">
        <v>18336.130100000009</v>
      </c>
      <c r="Q25" s="41">
        <v>18817.223293157902</v>
      </c>
      <c r="R25" s="25">
        <v>19647.822388421198</v>
      </c>
      <c r="S25" s="41">
        <v>20493.5202878948</v>
      </c>
      <c r="T25" s="41">
        <v>21477.396000000001</v>
      </c>
      <c r="U25" s="41">
        <v>22669.045089999672</v>
      </c>
      <c r="V25" s="41">
        <v>24040.613389999518</v>
      </c>
      <c r="W25" s="41">
        <v>24387.824621999454</v>
      </c>
    </row>
    <row r="26" spans="1:23" s="42" customFormat="1">
      <c r="A26" s="70" t="s">
        <v>130</v>
      </c>
      <c r="B26" s="71">
        <f t="shared" ref="B26:R26" si="19">B17+B18+B19+B23+B24+B25</f>
        <v>37250.809899999964</v>
      </c>
      <c r="C26" s="71">
        <f t="shared" si="19"/>
        <v>37051.065099999949</v>
      </c>
      <c r="D26" s="71">
        <f t="shared" si="19"/>
        <v>36029.206399999835</v>
      </c>
      <c r="E26" s="71">
        <f t="shared" si="19"/>
        <v>36554.293499999781</v>
      </c>
      <c r="F26" s="71">
        <f t="shared" si="19"/>
        <v>37185.122499999881</v>
      </c>
      <c r="G26" s="71">
        <f t="shared" si="19"/>
        <v>38120.272999999732</v>
      </c>
      <c r="H26" s="71">
        <f t="shared" si="19"/>
        <v>39589.167599999812</v>
      </c>
      <c r="I26" s="71">
        <f t="shared" si="19"/>
        <v>40164.752799999827</v>
      </c>
      <c r="J26" s="71">
        <f t="shared" si="19"/>
        <v>40138.615999999805</v>
      </c>
      <c r="K26" s="71">
        <f t="shared" si="19"/>
        <v>40220.706589473499</v>
      </c>
      <c r="L26" s="71">
        <f t="shared" si="19"/>
        <v>40575.617384210316</v>
      </c>
      <c r="M26" s="71">
        <f t="shared" si="19"/>
        <v>41049.124847368184</v>
      </c>
      <c r="N26" s="71">
        <f t="shared" si="19"/>
        <v>41656.42209473667</v>
      </c>
      <c r="O26" s="71">
        <f t="shared" si="19"/>
        <v>42617.908663157774</v>
      </c>
      <c r="P26" s="71">
        <f t="shared" si="19"/>
        <v>43816.90903000001</v>
      </c>
      <c r="Q26" s="71">
        <f t="shared" si="19"/>
        <v>44808.553993157897</v>
      </c>
      <c r="R26" s="71">
        <f t="shared" si="19"/>
        <v>46729.000818421198</v>
      </c>
      <c r="S26" s="71">
        <f>S17+S18+S19+S23+S24+S25</f>
        <v>49436.750139473748</v>
      </c>
      <c r="T26" s="71">
        <f>T17+T18+T19+T23+T24+T25</f>
        <v>51972.038</v>
      </c>
      <c r="U26" s="71">
        <f>U17+U18+U19+U23+U24+U25</f>
        <v>54445.266259999669</v>
      </c>
      <c r="V26" s="71">
        <f>V17+V18+V19+V23+V24+V25</f>
        <v>57987.513959999516</v>
      </c>
      <c r="W26" s="71">
        <f>W17+W18+W19+W23+W24+W25</f>
        <v>59586.717882999445</v>
      </c>
    </row>
    <row r="27" spans="1:23">
      <c r="T27" s="41"/>
    </row>
    <row r="28" spans="1:23" s="42" customFormat="1">
      <c r="A28" s="70" t="s">
        <v>178</v>
      </c>
      <c r="B28" s="70">
        <v>2003</v>
      </c>
      <c r="C28" s="70">
        <v>2004</v>
      </c>
      <c r="D28" s="70">
        <v>2005</v>
      </c>
      <c r="E28" s="70">
        <v>2006</v>
      </c>
      <c r="F28" s="70">
        <v>2007</v>
      </c>
      <c r="G28" s="70">
        <v>2008</v>
      </c>
      <c r="H28" s="70">
        <v>2009</v>
      </c>
      <c r="I28" s="70">
        <v>2010</v>
      </c>
      <c r="J28" s="70">
        <v>2011</v>
      </c>
      <c r="K28" s="70">
        <v>2012</v>
      </c>
      <c r="L28" s="70">
        <v>2013</v>
      </c>
      <c r="M28" s="70">
        <v>2014</v>
      </c>
      <c r="N28" s="70">
        <v>2015</v>
      </c>
      <c r="O28" s="71">
        <v>2016</v>
      </c>
      <c r="P28" s="71">
        <v>2017</v>
      </c>
      <c r="Q28" s="71">
        <v>2018</v>
      </c>
      <c r="R28" s="71">
        <v>2019</v>
      </c>
      <c r="S28" s="71">
        <v>2020</v>
      </c>
      <c r="T28" s="71">
        <v>2021</v>
      </c>
      <c r="U28" s="71">
        <v>2022</v>
      </c>
      <c r="V28" s="71">
        <v>2023</v>
      </c>
      <c r="W28" s="71">
        <v>2024</v>
      </c>
    </row>
    <row r="29" spans="1:23">
      <c r="A29" s="38" t="s">
        <v>153</v>
      </c>
      <c r="B29" s="41">
        <v>137.46039999999994</v>
      </c>
      <c r="C29" s="41">
        <v>143.35209999999998</v>
      </c>
      <c r="D29" s="41">
        <v>145.23370000000006</v>
      </c>
      <c r="E29" s="41">
        <v>151.88780000000011</v>
      </c>
      <c r="F29" s="41">
        <v>147.18350000000007</v>
      </c>
      <c r="G29" s="41">
        <v>166.27040000000011</v>
      </c>
      <c r="H29" s="41">
        <v>178.03759999999988</v>
      </c>
      <c r="I29" s="41">
        <v>165.18679999999989</v>
      </c>
      <c r="J29" s="41">
        <v>155.16079999999985</v>
      </c>
      <c r="K29" s="41">
        <v>137.4479</v>
      </c>
      <c r="L29" s="72">
        <v>141.99839999999992</v>
      </c>
      <c r="M29" s="72">
        <v>128.15360000000007</v>
      </c>
      <c r="N29" s="41">
        <v>142.72409999999994</v>
      </c>
      <c r="O29" s="41">
        <v>161.03889999999996</v>
      </c>
      <c r="P29" s="41">
        <v>119.25610999999999</v>
      </c>
      <c r="Q29" s="41">
        <v>111.25549999999998</v>
      </c>
      <c r="R29" s="41">
        <v>122.16840000000001</v>
      </c>
      <c r="S29" s="41">
        <v>118.07470000000001</v>
      </c>
      <c r="T29" s="41">
        <v>112.56699999999999</v>
      </c>
      <c r="U29" s="41">
        <v>65.660989999999998</v>
      </c>
      <c r="V29" s="41">
        <v>51.650489999999991</v>
      </c>
      <c r="W29" s="41">
        <v>43.992719999999991</v>
      </c>
    </row>
    <row r="30" spans="1:23">
      <c r="A30" s="38" t="s">
        <v>155</v>
      </c>
      <c r="B30" s="41">
        <v>52.351500000000009</v>
      </c>
      <c r="C30" s="41">
        <v>56.451500000000017</v>
      </c>
      <c r="D30" s="41">
        <v>60.64970000000001</v>
      </c>
      <c r="E30" s="41">
        <v>63.01550000000001</v>
      </c>
      <c r="F30" s="41">
        <v>62.984499999999997</v>
      </c>
      <c r="G30" s="41">
        <v>62.494899999999987</v>
      </c>
      <c r="H30" s="41">
        <v>59.609200000000001</v>
      </c>
      <c r="I30" s="41">
        <v>58.894500000000001</v>
      </c>
      <c r="J30" s="41">
        <v>64.114500000000007</v>
      </c>
      <c r="K30" s="41">
        <v>88.652600000000021</v>
      </c>
      <c r="L30" s="41">
        <v>72.055900000000008</v>
      </c>
      <c r="M30" s="41">
        <v>72.695800000000062</v>
      </c>
      <c r="N30" s="41">
        <v>72.433600000000027</v>
      </c>
      <c r="O30" s="41">
        <v>87.987900000000039</v>
      </c>
      <c r="P30" s="41">
        <v>67.1995</v>
      </c>
      <c r="Q30" s="41">
        <v>71.437299999999993</v>
      </c>
      <c r="R30" s="41">
        <v>73.676199999999994</v>
      </c>
      <c r="S30" s="41">
        <v>83.403099999999995</v>
      </c>
      <c r="T30" s="41">
        <v>101.223</v>
      </c>
      <c r="U30" s="41">
        <v>62.655190000000005</v>
      </c>
      <c r="V30" s="41">
        <v>50.910189999999993</v>
      </c>
      <c r="W30" s="41">
        <v>36.317700000000002</v>
      </c>
    </row>
    <row r="31" spans="1:23">
      <c r="A31" s="38" t="s">
        <v>157</v>
      </c>
      <c r="B31" s="41">
        <v>653.10839999999973</v>
      </c>
      <c r="C31" s="41">
        <v>690.04169999999931</v>
      </c>
      <c r="D31" s="41">
        <v>676.75629999999978</v>
      </c>
      <c r="E31" s="41">
        <v>777.34019999999953</v>
      </c>
      <c r="F31" s="41">
        <v>906.19349999999997</v>
      </c>
      <c r="G31" s="41">
        <v>1008.5076999999994</v>
      </c>
      <c r="H31" s="41">
        <v>1134.5126000000002</v>
      </c>
      <c r="I31" s="41">
        <v>1177.7717999999995</v>
      </c>
      <c r="J31" s="41">
        <v>1289.7387999999994</v>
      </c>
      <c r="K31" s="41">
        <v>1330.7184999999979</v>
      </c>
      <c r="L31" s="41">
        <v>1379.8018999999988</v>
      </c>
      <c r="M31" s="41">
        <v>1439.1696999999976</v>
      </c>
      <c r="N31" s="41">
        <v>1455.5195999999994</v>
      </c>
      <c r="O31" s="41">
        <v>1515.0130999999978</v>
      </c>
      <c r="P31" s="41">
        <v>1451.34781</v>
      </c>
      <c r="Q31" s="41">
        <v>1352.1482999999998</v>
      </c>
      <c r="R31" s="41">
        <v>1444.3471</v>
      </c>
      <c r="S31" s="41">
        <v>1665.8989899999999</v>
      </c>
      <c r="T31" s="41">
        <v>1862.269</v>
      </c>
      <c r="U31" s="41">
        <v>1314.8835899999999</v>
      </c>
      <c r="V31" s="41">
        <v>1117.0810200000001</v>
      </c>
      <c r="W31" s="41">
        <v>770.85969999999998</v>
      </c>
    </row>
    <row r="32" spans="1:23">
      <c r="A32" s="38" t="s">
        <v>159</v>
      </c>
      <c r="B32" s="41"/>
      <c r="C32" s="41"/>
      <c r="D32" s="41">
        <v>798.22680000000003</v>
      </c>
      <c r="E32" s="41">
        <v>848.18679999999995</v>
      </c>
      <c r="F32" s="41">
        <v>899.79939999999999</v>
      </c>
      <c r="G32" s="41">
        <v>942.78779999999995</v>
      </c>
      <c r="H32" s="41">
        <v>1003.6654</v>
      </c>
      <c r="I32" s="41">
        <v>934.30510000000004</v>
      </c>
      <c r="J32" s="41">
        <v>990.46799999999996</v>
      </c>
      <c r="K32" s="41">
        <v>1085.2743</v>
      </c>
      <c r="L32" s="41">
        <v>1208.4286999999999</v>
      </c>
      <c r="M32" s="41">
        <v>1330.7419</v>
      </c>
      <c r="N32" s="41">
        <v>1455.8096</v>
      </c>
      <c r="O32" s="41">
        <v>1471.6775</v>
      </c>
      <c r="P32" s="41">
        <v>1478.5494000000001</v>
      </c>
      <c r="Q32" s="41">
        <v>1506.771</v>
      </c>
      <c r="R32" s="41">
        <v>1678.0486900000001</v>
      </c>
      <c r="S32" s="41">
        <v>2025.54130947368</v>
      </c>
      <c r="T32" s="41">
        <v>2361.922</v>
      </c>
      <c r="U32" s="41">
        <v>2198.2083900000007</v>
      </c>
      <c r="V32" s="41">
        <v>1914.5899600000014</v>
      </c>
      <c r="W32" s="41">
        <v>1606.8262430000007</v>
      </c>
    </row>
    <row r="33" spans="1:23">
      <c r="A33" s="38" t="s">
        <v>161</v>
      </c>
      <c r="B33" s="41"/>
      <c r="C33" s="41"/>
      <c r="D33" s="41">
        <v>2179.4204</v>
      </c>
      <c r="E33" s="41">
        <v>2386.2471</v>
      </c>
      <c r="F33" s="41">
        <v>2568.3017</v>
      </c>
      <c r="G33" s="41">
        <v>2662.5156000000002</v>
      </c>
      <c r="H33" s="41">
        <v>2939.5889000000002</v>
      </c>
      <c r="I33" s="41">
        <v>3031.6592999999998</v>
      </c>
      <c r="J33" s="41">
        <v>3036.7019</v>
      </c>
      <c r="K33" s="41">
        <v>3207.0063</v>
      </c>
      <c r="L33" s="41">
        <v>3152.6154999999999</v>
      </c>
      <c r="M33" s="41">
        <v>3293.4438</v>
      </c>
      <c r="N33" s="41">
        <v>3296.1786000000002</v>
      </c>
      <c r="O33" s="41">
        <v>3335.1433000000002</v>
      </c>
      <c r="P33" s="41">
        <v>3400.4942999999998</v>
      </c>
      <c r="Q33" s="41">
        <v>3436.4612000000002</v>
      </c>
      <c r="R33" s="41">
        <v>3659.1826999999998</v>
      </c>
      <c r="S33" s="41">
        <v>3909.3974684210498</v>
      </c>
      <c r="T33" s="41">
        <v>3810.297</v>
      </c>
      <c r="U33" s="41">
        <v>3697.9023199999983</v>
      </c>
      <c r="V33" s="41">
        <v>3957.4441699999979</v>
      </c>
      <c r="W33" s="41">
        <v>4166.6577299999981</v>
      </c>
    </row>
    <row r="34" spans="1:23">
      <c r="A34" s="38" t="s">
        <v>162</v>
      </c>
      <c r="B34" s="41"/>
      <c r="C34" s="41"/>
      <c r="D34" s="41">
        <v>358.45080000000002</v>
      </c>
      <c r="E34" s="41">
        <v>283.88720000000001</v>
      </c>
      <c r="F34" s="41">
        <v>261.96370000000002</v>
      </c>
      <c r="G34" s="41">
        <v>251.0334</v>
      </c>
      <c r="H34" s="41">
        <v>263.89</v>
      </c>
      <c r="I34" s="41">
        <v>339.02480000000003</v>
      </c>
      <c r="J34" s="41">
        <v>252.81</v>
      </c>
      <c r="K34" s="41">
        <v>274.64</v>
      </c>
      <c r="L34" s="41">
        <v>312.60000000000002</v>
      </c>
      <c r="M34" s="41">
        <v>334.01</v>
      </c>
      <c r="N34" s="41">
        <v>319.27159999999998</v>
      </c>
      <c r="O34" s="41">
        <v>352.27</v>
      </c>
      <c r="P34" s="41">
        <v>362.07</v>
      </c>
      <c r="Q34" s="41">
        <v>323.29000000000002</v>
      </c>
      <c r="R34" s="41">
        <v>305.6284</v>
      </c>
      <c r="S34" s="41">
        <v>288.68099999999998</v>
      </c>
      <c r="T34" s="41">
        <v>299.31900000000002</v>
      </c>
      <c r="U34" s="41">
        <v>273.81951999999995</v>
      </c>
      <c r="V34" s="41">
        <v>259.13</v>
      </c>
      <c r="W34" s="41">
        <v>264.55</v>
      </c>
    </row>
    <row r="35" spans="1:23">
      <c r="A35" s="38" t="s">
        <v>163</v>
      </c>
      <c r="B35" s="41">
        <v>3592.1050000000041</v>
      </c>
      <c r="C35" s="41">
        <v>3380.7835000000036</v>
      </c>
      <c r="D35" s="41">
        <v>3336.0980000000018</v>
      </c>
      <c r="E35" s="41">
        <v>3518.3211000000083</v>
      </c>
      <c r="F35" s="41">
        <v>3730.064800000006</v>
      </c>
      <c r="G35" s="41">
        <v>3856.3368000000014</v>
      </c>
      <c r="H35" s="41">
        <v>4207.1443000000081</v>
      </c>
      <c r="I35" s="41">
        <v>4304.9892</v>
      </c>
      <c r="J35" s="41">
        <v>4279.9799000000021</v>
      </c>
      <c r="K35" s="41">
        <v>4565.9206000000058</v>
      </c>
      <c r="L35" s="41">
        <v>4673.6442000000006</v>
      </c>
      <c r="M35" s="41">
        <v>4958.1957000000075</v>
      </c>
      <c r="N35" s="41">
        <v>5071.2598000000098</v>
      </c>
      <c r="O35" s="41">
        <v>5159.0908000000109</v>
      </c>
      <c r="P35" s="41">
        <v>5241.113699999999</v>
      </c>
      <c r="Q35" s="41">
        <v>5246.2222000000011</v>
      </c>
      <c r="R35" s="41">
        <v>5642.86</v>
      </c>
      <c r="S35" s="41">
        <v>6223.62</v>
      </c>
      <c r="T35" s="41">
        <f>SUM(T32:T34)</f>
        <v>6471.5380000000005</v>
      </c>
      <c r="U35" s="41">
        <f>SUM(U32:U34)</f>
        <v>6169.930229999999</v>
      </c>
      <c r="V35" s="41">
        <f>SUM(V32:V34)</f>
        <v>6131.1641299999992</v>
      </c>
      <c r="W35" s="41">
        <f>SUM(W32:W34)</f>
        <v>6038.0339729999987</v>
      </c>
    </row>
    <row r="36" spans="1:23">
      <c r="A36" s="38" t="s">
        <v>176</v>
      </c>
      <c r="B36" s="41">
        <v>5817.3615000000054</v>
      </c>
      <c r="C36" s="41">
        <v>6231.8834000000143</v>
      </c>
      <c r="D36" s="41">
        <v>6498.2275000000118</v>
      </c>
      <c r="E36" s="41">
        <v>6672.7650000000122</v>
      </c>
      <c r="F36" s="41">
        <v>6814.2948000000115</v>
      </c>
      <c r="G36" s="41">
        <v>7162.758300000005</v>
      </c>
      <c r="H36" s="41">
        <v>7486.4568000000127</v>
      </c>
      <c r="I36" s="41">
        <v>7696.8754000000072</v>
      </c>
      <c r="J36" s="41">
        <v>8108.2347000000118</v>
      </c>
      <c r="K36" s="41">
        <v>8137.1179000000147</v>
      </c>
      <c r="L36" s="41">
        <v>8145.5366000000104</v>
      </c>
      <c r="M36" s="41">
        <v>8158.5162000000118</v>
      </c>
      <c r="N36" s="41">
        <v>8141.5455000000202</v>
      </c>
      <c r="O36" s="41">
        <v>8244.926100000006</v>
      </c>
      <c r="P36" s="41">
        <v>8348.0774000000001</v>
      </c>
      <c r="Q36" s="41">
        <v>8485.436499999998</v>
      </c>
      <c r="R36" s="41">
        <v>8760.2368999999999</v>
      </c>
      <c r="S36" s="41">
        <v>9429.8901999999998</v>
      </c>
      <c r="T36" s="41">
        <v>10127.375</v>
      </c>
      <c r="U36" s="41">
        <v>10590.716990000001</v>
      </c>
      <c r="V36" s="41">
        <v>11590.238460000004</v>
      </c>
      <c r="W36" s="41">
        <v>12424.767395000003</v>
      </c>
    </row>
    <row r="37" spans="1:23">
      <c r="A37" s="38" t="s">
        <v>125</v>
      </c>
      <c r="B37" s="41">
        <v>1785.3259</v>
      </c>
      <c r="C37" s="41">
        <v>1783.9774999999975</v>
      </c>
      <c r="D37" s="41">
        <v>1712.6313999999941</v>
      </c>
      <c r="E37" s="41">
        <v>1958.5360999999957</v>
      </c>
      <c r="F37" s="41">
        <v>2143.9690999999957</v>
      </c>
      <c r="G37" s="41">
        <v>2312.5904999999971</v>
      </c>
      <c r="H37" s="41">
        <v>2517.7836000000011</v>
      </c>
      <c r="I37" s="41">
        <v>2378.1452000000031</v>
      </c>
      <c r="J37" s="41">
        <v>2138.2705999999939</v>
      </c>
      <c r="K37" s="41">
        <v>2233.0480999999945</v>
      </c>
      <c r="L37" s="41">
        <v>2353.5236999999997</v>
      </c>
      <c r="M37" s="41">
        <v>2439.2645105263209</v>
      </c>
      <c r="N37" s="41">
        <v>2563.6369000000036</v>
      </c>
      <c r="O37" s="41">
        <v>2606.4697000000024</v>
      </c>
      <c r="P37" s="41">
        <v>2801.4701999999997</v>
      </c>
      <c r="Q37" s="41">
        <v>2857.3923</v>
      </c>
      <c r="R37" s="41">
        <v>3174.7213999999999</v>
      </c>
      <c r="S37" s="41">
        <v>3571.1610384105002</v>
      </c>
      <c r="T37" s="41">
        <v>3775.4</v>
      </c>
      <c r="U37" s="41">
        <v>2985.4128299999952</v>
      </c>
      <c r="V37" s="41">
        <v>3033.5691799999945</v>
      </c>
      <c r="W37" s="41">
        <v>2373.7754359999963</v>
      </c>
    </row>
    <row r="38" spans="1:23" s="42" customFormat="1">
      <c r="A38" s="70" t="s">
        <v>130</v>
      </c>
      <c r="B38" s="71">
        <f t="shared" ref="B38:Q38" si="20">B29+B30+B31+B35+B36+B37</f>
        <v>12037.712700000009</v>
      </c>
      <c r="C38" s="71">
        <f t="shared" si="20"/>
        <v>12286.489700000015</v>
      </c>
      <c r="D38" s="71">
        <f t="shared" si="20"/>
        <v>12429.596600000008</v>
      </c>
      <c r="E38" s="71">
        <f t="shared" si="20"/>
        <v>13141.865700000015</v>
      </c>
      <c r="F38" s="71">
        <f t="shared" si="20"/>
        <v>13804.690200000012</v>
      </c>
      <c r="G38" s="71">
        <f t="shared" si="20"/>
        <v>14568.958600000004</v>
      </c>
      <c r="H38" s="71">
        <f t="shared" si="20"/>
        <v>15583.544100000021</v>
      </c>
      <c r="I38" s="71">
        <f t="shared" si="20"/>
        <v>15781.862900000009</v>
      </c>
      <c r="J38" s="71">
        <f t="shared" si="20"/>
        <v>16035.499300000009</v>
      </c>
      <c r="K38" s="71">
        <f t="shared" si="20"/>
        <v>16492.905600000013</v>
      </c>
      <c r="L38" s="71">
        <f t="shared" si="20"/>
        <v>16766.560700000009</v>
      </c>
      <c r="M38" s="71">
        <f t="shared" si="20"/>
        <v>17195.99551052634</v>
      </c>
      <c r="N38" s="71">
        <f t="shared" si="20"/>
        <v>17447.119500000033</v>
      </c>
      <c r="O38" s="71">
        <f t="shared" si="20"/>
        <v>17774.526500000018</v>
      </c>
      <c r="P38" s="71">
        <f t="shared" si="20"/>
        <v>18028.46472</v>
      </c>
      <c r="Q38" s="71">
        <f t="shared" si="20"/>
        <v>18123.892099999997</v>
      </c>
      <c r="R38" s="71">
        <f t="shared" ref="R38:W38" si="21">R29+R30+R31+R35+R36+R37</f>
        <v>19218.009999999998</v>
      </c>
      <c r="S38" s="71">
        <f t="shared" si="21"/>
        <v>21092.0480284105</v>
      </c>
      <c r="T38" s="71">
        <f t="shared" si="21"/>
        <v>22450.372000000003</v>
      </c>
      <c r="U38" s="71">
        <f t="shared" si="21"/>
        <v>21189.259819999992</v>
      </c>
      <c r="V38" s="71">
        <f t="shared" si="21"/>
        <v>21974.61347</v>
      </c>
      <c r="W38" s="71">
        <f t="shared" si="21"/>
        <v>21687.746923999999</v>
      </c>
    </row>
    <row r="40" spans="1:23">
      <c r="A40" s="38" t="s">
        <v>179</v>
      </c>
      <c r="V40" s="41"/>
      <c r="W40" s="41"/>
    </row>
    <row r="41" spans="1:23">
      <c r="V41" s="41"/>
      <c r="W41" s="41"/>
    </row>
    <row r="42" spans="1:23">
      <c r="A42" s="38" t="s">
        <v>132</v>
      </c>
      <c r="B42" s="41"/>
      <c r="C42" s="41"/>
      <c r="D42" s="41"/>
      <c r="E42" s="41"/>
      <c r="F42" s="41"/>
      <c r="G42" s="41"/>
      <c r="H42" s="41"/>
      <c r="I42" s="41"/>
      <c r="J42" s="41"/>
      <c r="K42" s="41"/>
      <c r="L42" s="41"/>
      <c r="M42" s="41"/>
      <c r="V42" s="41"/>
      <c r="W42" s="41"/>
    </row>
    <row r="43" spans="1:23">
      <c r="B43" s="41"/>
      <c r="C43" s="41"/>
      <c r="D43" s="41"/>
      <c r="E43" s="41"/>
      <c r="F43" s="41"/>
      <c r="G43" s="41"/>
      <c r="H43" s="41"/>
      <c r="I43" s="41"/>
      <c r="J43" s="41"/>
      <c r="K43" s="41"/>
      <c r="L43" s="41"/>
      <c r="M43" s="41"/>
    </row>
    <row r="44" spans="1:23">
      <c r="B44" s="41"/>
      <c r="C44" s="41"/>
      <c r="D44" s="41"/>
      <c r="E44" s="41"/>
      <c r="F44" s="41"/>
      <c r="G44" s="41"/>
      <c r="H44" s="41"/>
      <c r="I44" s="41"/>
      <c r="J44" s="41"/>
      <c r="K44" s="41"/>
      <c r="L44" s="41"/>
      <c r="M44" s="41"/>
    </row>
  </sheetData>
  <pageMargins left="0.70866141732283472" right="0.70866141732283472" top="0.74803149606299213" bottom="0.74803149606299213" header="0.31496062992125984" footer="0.31496062992125984"/>
  <pageSetup paperSize="9" scale="92" orientation="landscape" r:id="rId1"/>
  <headerFooter>
    <oddFooter>&amp;L&amp;Z&amp;F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107"/>
  <sheetViews>
    <sheetView topLeftCell="A73" zoomScaleNormal="100" workbookViewId="0">
      <pane xSplit="1" topLeftCell="AH1" activePane="topRight" state="frozen"/>
      <selection pane="topRight" activeCell="AT4" sqref="AT4:AT104"/>
    </sheetView>
  </sheetViews>
  <sheetFormatPr defaultColWidth="9.1796875" defaultRowHeight="14.5"/>
  <cols>
    <col min="1" max="1" width="12" style="38" customWidth="1"/>
    <col min="2" max="15" width="7.7265625" style="38" customWidth="1"/>
    <col min="16" max="23" width="7.7265625" style="41" customWidth="1"/>
    <col min="24" max="24" width="5.7265625" style="38" customWidth="1"/>
    <col min="25" max="37" width="6.7265625" style="38" customWidth="1"/>
    <col min="38" max="41" width="9.1796875" style="38"/>
    <col min="42" max="46" width="9.26953125" style="38" bestFit="1" customWidth="1"/>
    <col min="47" max="48" width="9.54296875" style="38" bestFit="1" customWidth="1"/>
    <col min="49" max="16384" width="9.1796875" style="38"/>
  </cols>
  <sheetData>
    <row r="1" spans="1:49" ht="18.5">
      <c r="A1" s="40" t="s">
        <v>180</v>
      </c>
    </row>
    <row r="2" spans="1:49" ht="18.5">
      <c r="A2" s="40"/>
    </row>
    <row r="3" spans="1:49" ht="18.5">
      <c r="A3" s="40"/>
      <c r="B3" s="42" t="s">
        <v>104</v>
      </c>
      <c r="Y3" s="42" t="s">
        <v>181</v>
      </c>
    </row>
    <row r="4" spans="1:49" s="42" customFormat="1">
      <c r="A4" s="82" t="s">
        <v>153</v>
      </c>
      <c r="B4" s="82">
        <v>2003</v>
      </c>
      <c r="C4" s="82">
        <v>2004</v>
      </c>
      <c r="D4" s="82">
        <v>2005</v>
      </c>
      <c r="E4" s="82">
        <v>2006</v>
      </c>
      <c r="F4" s="82">
        <v>2007</v>
      </c>
      <c r="G4" s="82">
        <v>2008</v>
      </c>
      <c r="H4" s="82">
        <v>2009</v>
      </c>
      <c r="I4" s="82">
        <v>2010</v>
      </c>
      <c r="J4" s="82">
        <v>2011</v>
      </c>
      <c r="K4" s="82">
        <v>2012</v>
      </c>
      <c r="L4" s="82">
        <v>2013</v>
      </c>
      <c r="M4" s="82">
        <v>2014</v>
      </c>
      <c r="N4" s="82">
        <v>2015</v>
      </c>
      <c r="O4" s="82">
        <v>2016</v>
      </c>
      <c r="P4" s="75">
        <v>2017</v>
      </c>
      <c r="Q4" s="75">
        <v>2018</v>
      </c>
      <c r="R4" s="75">
        <v>2019</v>
      </c>
      <c r="S4" s="75">
        <v>2020</v>
      </c>
      <c r="T4" s="75">
        <v>2021</v>
      </c>
      <c r="U4" s="77">
        <v>2022</v>
      </c>
      <c r="V4" s="77">
        <v>2023</v>
      </c>
      <c r="W4" s="77">
        <v>2024</v>
      </c>
      <c r="Y4" s="82">
        <v>2003</v>
      </c>
      <c r="Z4" s="82">
        <v>2004</v>
      </c>
      <c r="AA4" s="82">
        <v>2005</v>
      </c>
      <c r="AB4" s="82">
        <v>2006</v>
      </c>
      <c r="AC4" s="82">
        <v>2007</v>
      </c>
      <c r="AD4" s="82">
        <v>2008</v>
      </c>
      <c r="AE4" s="82">
        <v>2009</v>
      </c>
      <c r="AF4" s="82">
        <v>2010</v>
      </c>
      <c r="AG4" s="82">
        <v>2011</v>
      </c>
      <c r="AH4" s="82">
        <v>2012</v>
      </c>
      <c r="AI4" s="82">
        <v>2013</v>
      </c>
      <c r="AJ4" s="82">
        <v>2014</v>
      </c>
      <c r="AK4" s="82">
        <v>2015</v>
      </c>
      <c r="AL4" s="82">
        <v>2016</v>
      </c>
      <c r="AM4" s="77">
        <v>2017</v>
      </c>
      <c r="AN4" s="77">
        <v>2018</v>
      </c>
      <c r="AO4" s="77">
        <v>2019</v>
      </c>
      <c r="AP4" s="77">
        <v>2020</v>
      </c>
      <c r="AQ4" s="77">
        <v>2021</v>
      </c>
      <c r="AR4" s="77">
        <v>2022</v>
      </c>
      <c r="AS4" s="77">
        <v>2023</v>
      </c>
      <c r="AT4" s="77">
        <v>2024</v>
      </c>
    </row>
    <row r="5" spans="1:49">
      <c r="A5" s="83" t="s">
        <v>182</v>
      </c>
      <c r="D5" s="38">
        <v>1</v>
      </c>
      <c r="V5" s="41">
        <v>0</v>
      </c>
      <c r="W5" s="41">
        <v>0</v>
      </c>
      <c r="Y5" s="48">
        <f t="shared" ref="Y5:AT5" si="0">+B5/B$14*100</f>
        <v>0</v>
      </c>
      <c r="Z5" s="48">
        <f t="shared" si="0"/>
        <v>0</v>
      </c>
      <c r="AA5" s="48">
        <f t="shared" si="0"/>
        <v>4.7209384810257708E-2</v>
      </c>
      <c r="AB5" s="48">
        <f t="shared" si="0"/>
        <v>0</v>
      </c>
      <c r="AC5" s="48">
        <f t="shared" si="0"/>
        <v>0</v>
      </c>
      <c r="AD5" s="48">
        <f t="shared" si="0"/>
        <v>0</v>
      </c>
      <c r="AE5" s="48">
        <f t="shared" si="0"/>
        <v>0</v>
      </c>
      <c r="AF5" s="48">
        <f t="shared" si="0"/>
        <v>0</v>
      </c>
      <c r="AG5" s="48">
        <f t="shared" si="0"/>
        <v>0</v>
      </c>
      <c r="AH5" s="48">
        <f t="shared" si="0"/>
        <v>0</v>
      </c>
      <c r="AI5" s="48">
        <f t="shared" si="0"/>
        <v>0</v>
      </c>
      <c r="AJ5" s="48">
        <f t="shared" si="0"/>
        <v>0</v>
      </c>
      <c r="AK5" s="48">
        <f t="shared" si="0"/>
        <v>0</v>
      </c>
      <c r="AL5" s="48">
        <f t="shared" si="0"/>
        <v>0</v>
      </c>
      <c r="AM5" s="48">
        <f t="shared" si="0"/>
        <v>0</v>
      </c>
      <c r="AN5" s="48">
        <f t="shared" si="0"/>
        <v>0</v>
      </c>
      <c r="AO5" s="48">
        <f t="shared" si="0"/>
        <v>0</v>
      </c>
      <c r="AP5" s="48">
        <f t="shared" si="0"/>
        <v>0</v>
      </c>
      <c r="AQ5" s="48">
        <f t="shared" si="0"/>
        <v>0</v>
      </c>
      <c r="AR5" s="48">
        <f t="shared" si="0"/>
        <v>0</v>
      </c>
      <c r="AS5" s="48">
        <f t="shared" si="0"/>
        <v>0</v>
      </c>
      <c r="AT5" s="48">
        <f t="shared" si="0"/>
        <v>0</v>
      </c>
    </row>
    <row r="6" spans="1:49">
      <c r="A6" s="38" t="s">
        <v>183</v>
      </c>
      <c r="B6" s="41">
        <v>20.210000000000004</v>
      </c>
      <c r="C6" s="41">
        <v>12.200000000000001</v>
      </c>
      <c r="D6" s="41">
        <v>15.6105</v>
      </c>
      <c r="E6" s="41">
        <v>17.060500000000001</v>
      </c>
      <c r="F6" s="41">
        <v>15.410499999999999</v>
      </c>
      <c r="G6" s="41">
        <v>12.33</v>
      </c>
      <c r="H6" s="41">
        <v>10.48</v>
      </c>
      <c r="I6" s="41">
        <v>6.8</v>
      </c>
      <c r="J6" s="41">
        <v>7.2</v>
      </c>
      <c r="K6" s="41">
        <v>13.25</v>
      </c>
      <c r="L6" s="41">
        <v>10.100000000000001</v>
      </c>
      <c r="M6" s="41">
        <v>11.5</v>
      </c>
      <c r="N6" s="41">
        <v>5</v>
      </c>
      <c r="O6" s="41">
        <v>4</v>
      </c>
      <c r="P6" s="41">
        <v>2</v>
      </c>
      <c r="Q6" s="41">
        <v>2</v>
      </c>
      <c r="R6" s="60">
        <v>2</v>
      </c>
      <c r="S6" s="60">
        <v>2</v>
      </c>
      <c r="T6" s="3">
        <v>2</v>
      </c>
      <c r="U6" s="3">
        <v>2</v>
      </c>
      <c r="V6" s="3">
        <v>4</v>
      </c>
      <c r="W6" s="3">
        <v>0.8</v>
      </c>
      <c r="X6" s="41"/>
      <c r="Y6" s="48">
        <f t="shared" ref="Y6:Y13" si="1">+B6/B$14*100</f>
        <v>0.93370107881051623</v>
      </c>
      <c r="Z6" s="48">
        <f t="shared" ref="Z6:AI13" si="2">+C6/C$14*100</f>
        <v>0.5591506446709027</v>
      </c>
      <c r="AA6" s="48">
        <f t="shared" si="2"/>
        <v>0.736962101580528</v>
      </c>
      <c r="AB6" s="48">
        <f t="shared" si="2"/>
        <v>0.77961746672145482</v>
      </c>
      <c r="AC6" s="48">
        <f t="shared" si="2"/>
        <v>0.69148938795662029</v>
      </c>
      <c r="AD6" s="48">
        <f t="shared" si="2"/>
        <v>0.53117902400313166</v>
      </c>
      <c r="AE6" s="48">
        <f t="shared" si="2"/>
        <v>0.43285650141998006</v>
      </c>
      <c r="AF6" s="48">
        <f t="shared" si="2"/>
        <v>0.27158957383601906</v>
      </c>
      <c r="AG6" s="48">
        <f t="shared" si="2"/>
        <v>0.29020694254007345</v>
      </c>
      <c r="AH6" s="48">
        <f t="shared" si="2"/>
        <v>0.53378646768718596</v>
      </c>
      <c r="AI6" s="48">
        <f t="shared" si="2"/>
        <v>0.39727722708991731</v>
      </c>
      <c r="AJ6" s="48">
        <f t="shared" ref="AJ6:AS13" si="3">+M6/M$14*100</f>
        <v>0.45476803923438114</v>
      </c>
      <c r="AK6" s="48">
        <f t="shared" si="3"/>
        <v>0.19169701198416883</v>
      </c>
      <c r="AL6" s="48">
        <f t="shared" si="3"/>
        <v>0.1513770543569268</v>
      </c>
      <c r="AM6" s="48">
        <f t="shared" si="3"/>
        <v>7.3909830007390986E-2</v>
      </c>
      <c r="AN6" s="48">
        <f t="shared" si="3"/>
        <v>7.0896845090393484E-2</v>
      </c>
      <c r="AO6" s="48">
        <f t="shared" si="3"/>
        <v>6.8455090123693219E-2</v>
      </c>
      <c r="AP6" s="48">
        <f t="shared" si="3"/>
        <v>6.6491335663655157E-2</v>
      </c>
      <c r="AQ6" s="48">
        <f t="shared" si="3"/>
        <v>6.5352066285293803E-2</v>
      </c>
      <c r="AR6" s="48">
        <f t="shared" si="3"/>
        <v>6.4342212447124528E-2</v>
      </c>
      <c r="AS6" s="48">
        <f t="shared" si="3"/>
        <v>0.12521007746797577</v>
      </c>
      <c r="AT6" s="48">
        <f t="shared" ref="AT6:AT13" si="4">+W6/W$14*100</f>
        <v>2.4867757570470769E-2</v>
      </c>
      <c r="AU6" s="41"/>
      <c r="AV6" s="41"/>
      <c r="AW6" s="41"/>
    </row>
    <row r="7" spans="1:49">
      <c r="A7" s="38" t="s">
        <v>184</v>
      </c>
      <c r="B7" s="41">
        <v>125.93559999999999</v>
      </c>
      <c r="C7" s="41">
        <v>120.54409999999999</v>
      </c>
      <c r="D7" s="41">
        <v>128.87299999999999</v>
      </c>
      <c r="E7" s="41">
        <v>122.66250000000002</v>
      </c>
      <c r="F7" s="41">
        <v>110.24210000000004</v>
      </c>
      <c r="G7" s="41">
        <v>101.59420000000003</v>
      </c>
      <c r="H7" s="41">
        <v>104.92630000000001</v>
      </c>
      <c r="I7" s="41">
        <v>103.86999999999999</v>
      </c>
      <c r="J7" s="41">
        <v>102.98649999999999</v>
      </c>
      <c r="K7" s="41">
        <v>84.800000000000011</v>
      </c>
      <c r="L7" s="41">
        <v>77.589999999999989</v>
      </c>
      <c r="M7" s="41">
        <v>80.67</v>
      </c>
      <c r="N7" s="41">
        <v>79.410000000000011</v>
      </c>
      <c r="O7" s="41">
        <v>84.600000000000009</v>
      </c>
      <c r="P7" s="41">
        <v>81</v>
      </c>
      <c r="Q7" s="41">
        <v>86</v>
      </c>
      <c r="R7" s="60">
        <v>81.042100000000005</v>
      </c>
      <c r="S7" s="60">
        <v>63.22</v>
      </c>
      <c r="T7" s="3">
        <v>64.299999999999983</v>
      </c>
      <c r="U7" s="3">
        <v>56.9</v>
      </c>
      <c r="V7" s="3">
        <v>49.146999999999998</v>
      </c>
      <c r="W7" s="3">
        <v>42.6</v>
      </c>
      <c r="X7" s="41"/>
      <c r="Y7" s="48">
        <f t="shared" si="1"/>
        <v>5.8182189797451569</v>
      </c>
      <c r="Z7" s="48">
        <f t="shared" si="2"/>
        <v>5.5247796087109631</v>
      </c>
      <c r="AA7" s="48">
        <f t="shared" si="2"/>
        <v>6.0840150486523417</v>
      </c>
      <c r="AB7" s="48">
        <f t="shared" si="2"/>
        <v>5.6053355711567923</v>
      </c>
      <c r="AC7" s="48">
        <f t="shared" si="2"/>
        <v>4.9467079105838589</v>
      </c>
      <c r="AD7" s="48">
        <f t="shared" si="2"/>
        <v>4.3766997567217327</v>
      </c>
      <c r="AE7" s="48">
        <f t="shared" si="2"/>
        <v>4.3337815958915327</v>
      </c>
      <c r="AF7" s="48">
        <f t="shared" si="2"/>
        <v>4.1485307403451905</v>
      </c>
      <c r="AG7" s="48">
        <f t="shared" si="2"/>
        <v>4.151027401097676</v>
      </c>
      <c r="AH7" s="48">
        <f t="shared" si="2"/>
        <v>3.4162333931979898</v>
      </c>
      <c r="AI7" s="48">
        <f t="shared" si="2"/>
        <v>3.0519544603867996</v>
      </c>
      <c r="AJ7" s="48">
        <f t="shared" si="3"/>
        <v>3.1900989326119586</v>
      </c>
      <c r="AK7" s="48">
        <f t="shared" si="3"/>
        <v>3.0445319443325696</v>
      </c>
      <c r="AL7" s="48">
        <f t="shared" si="3"/>
        <v>3.2016246996490025</v>
      </c>
      <c r="AM7" s="48">
        <f t="shared" si="3"/>
        <v>2.9933481152993346</v>
      </c>
      <c r="AN7" s="48">
        <f t="shared" si="3"/>
        <v>3.0485643388869197</v>
      </c>
      <c r="AO7" s="48">
        <f t="shared" si="3"/>
        <v>2.7738721296566791</v>
      </c>
      <c r="AP7" s="48">
        <f t="shared" si="3"/>
        <v>2.1017911203281399</v>
      </c>
      <c r="AQ7" s="48">
        <f t="shared" si="3"/>
        <v>2.1010689310721951</v>
      </c>
      <c r="AR7" s="48">
        <f t="shared" si="3"/>
        <v>1.830535944120693</v>
      </c>
      <c r="AS7" s="48">
        <f t="shared" si="3"/>
        <v>1.5384249193296513</v>
      </c>
      <c r="AT7" s="48">
        <f t="shared" si="4"/>
        <v>1.3242080906275682</v>
      </c>
      <c r="AU7" s="41"/>
      <c r="AV7" s="41"/>
      <c r="AW7" s="41"/>
    </row>
    <row r="8" spans="1:49">
      <c r="A8" s="38" t="s">
        <v>185</v>
      </c>
      <c r="B8" s="41">
        <v>304.24429999999995</v>
      </c>
      <c r="C8" s="41">
        <v>282.46539999999993</v>
      </c>
      <c r="D8" s="41">
        <v>268.9461</v>
      </c>
      <c r="E8" s="41">
        <v>278.30080000000015</v>
      </c>
      <c r="F8" s="41">
        <v>285.41100000000006</v>
      </c>
      <c r="G8" s="41">
        <v>306.27029999999996</v>
      </c>
      <c r="H8" s="41">
        <v>299.08470000000005</v>
      </c>
      <c r="I8" s="41">
        <v>309.15309999999999</v>
      </c>
      <c r="J8" s="41">
        <v>305.02039999999982</v>
      </c>
      <c r="K8" s="41">
        <v>299.75589999999988</v>
      </c>
      <c r="L8" s="41">
        <v>296.8551999999998</v>
      </c>
      <c r="M8" s="41">
        <v>275.48519999999985</v>
      </c>
      <c r="N8" s="41">
        <v>268.78999999999996</v>
      </c>
      <c r="O8" s="41">
        <v>250.31</v>
      </c>
      <c r="P8" s="41">
        <v>236</v>
      </c>
      <c r="Q8" s="41">
        <v>257</v>
      </c>
      <c r="R8" s="60">
        <v>289.70259999999996</v>
      </c>
      <c r="S8" s="60">
        <v>315.08420000000001</v>
      </c>
      <c r="T8" s="3">
        <v>307.87980000000005</v>
      </c>
      <c r="U8" s="3">
        <v>308.38601999999997</v>
      </c>
      <c r="V8" s="3">
        <v>292.85802000000001</v>
      </c>
      <c r="W8" s="3">
        <v>273.40273000000002</v>
      </c>
      <c r="X8" s="41"/>
      <c r="Y8" s="48">
        <f t="shared" si="1"/>
        <v>14.056072792278588</v>
      </c>
      <c r="Z8" s="48">
        <f t="shared" si="2"/>
        <v>12.945959877641341</v>
      </c>
      <c r="AA8" s="48">
        <f t="shared" si="2"/>
        <v>12.696779928118051</v>
      </c>
      <c r="AB8" s="48">
        <f t="shared" si="2"/>
        <v>12.717573616397782</v>
      </c>
      <c r="AC8" s="48">
        <f t="shared" si="2"/>
        <v>12.806766665980144</v>
      </c>
      <c r="AD8" s="48">
        <f t="shared" si="2"/>
        <v>13.194189702769368</v>
      </c>
      <c r="AE8" s="48">
        <f t="shared" si="2"/>
        <v>12.353125655557665</v>
      </c>
      <c r="AF8" s="48">
        <f t="shared" si="2"/>
        <v>12.347464511630028</v>
      </c>
      <c r="AG8" s="48">
        <f t="shared" si="2"/>
        <v>12.294310791159745</v>
      </c>
      <c r="AH8" s="48">
        <f t="shared" si="2"/>
        <v>12.07589758712402</v>
      </c>
      <c r="AI8" s="48">
        <f t="shared" si="2"/>
        <v>11.67661492111116</v>
      </c>
      <c r="AJ8" s="48">
        <f t="shared" si="3"/>
        <v>10.894075151486197</v>
      </c>
      <c r="AK8" s="48">
        <f t="shared" si="3"/>
        <v>10.305247970244945</v>
      </c>
      <c r="AL8" s="48">
        <f t="shared" si="3"/>
        <v>9.4727976190205876</v>
      </c>
      <c r="AM8" s="48">
        <f t="shared" si="3"/>
        <v>8.7213599408721372</v>
      </c>
      <c r="AN8" s="48">
        <f t="shared" si="3"/>
        <v>9.1102445941155619</v>
      </c>
      <c r="AO8" s="48">
        <f t="shared" si="3"/>
        <v>9.9158087960341224</v>
      </c>
      <c r="AP8" s="48">
        <f t="shared" si="3"/>
        <v>10.475184652257129</v>
      </c>
      <c r="AQ8" s="48">
        <f t="shared" si="3"/>
        <v>10.060290548751501</v>
      </c>
      <c r="AR8" s="48">
        <f t="shared" si="3"/>
        <v>9.921119407281596</v>
      </c>
      <c r="AS8" s="48">
        <f t="shared" si="3"/>
        <v>9.1671938428294997</v>
      </c>
      <c r="AT8" s="48">
        <f t="shared" si="4"/>
        <v>8.4986410109310953</v>
      </c>
      <c r="AU8" s="41"/>
      <c r="AV8" s="41"/>
      <c r="AW8" s="41"/>
    </row>
    <row r="9" spans="1:49">
      <c r="A9" s="38" t="s">
        <v>186</v>
      </c>
      <c r="B9" s="41">
        <v>383.40809999999988</v>
      </c>
      <c r="C9" s="41">
        <v>413.58299999999974</v>
      </c>
      <c r="D9" s="41">
        <v>431.28729999999979</v>
      </c>
      <c r="E9" s="41">
        <v>440.50839999999988</v>
      </c>
      <c r="F9" s="41">
        <v>437.3399</v>
      </c>
      <c r="G9" s="41">
        <v>437.61659999999989</v>
      </c>
      <c r="H9" s="41">
        <v>462.80839999999984</v>
      </c>
      <c r="I9" s="41">
        <v>470.6130999999998</v>
      </c>
      <c r="J9" s="41">
        <v>464.26469999999989</v>
      </c>
      <c r="K9" s="41">
        <v>475.65169999999995</v>
      </c>
      <c r="L9" s="41">
        <v>482.18869999999998</v>
      </c>
      <c r="M9" s="41">
        <v>453.15979999999985</v>
      </c>
      <c r="N9" s="41">
        <v>478.30719999999963</v>
      </c>
      <c r="O9" s="41">
        <v>498.82059999999979</v>
      </c>
      <c r="P9" s="41">
        <v>498</v>
      </c>
      <c r="Q9" s="41">
        <v>504</v>
      </c>
      <c r="R9" s="60">
        <v>501.62700000000001</v>
      </c>
      <c r="S9" s="60">
        <v>504.81140000000005</v>
      </c>
      <c r="T9" s="3">
        <v>503.26348000000002</v>
      </c>
      <c r="U9" s="3">
        <v>497.92759000000007</v>
      </c>
      <c r="V9" s="3">
        <v>541.95178999999996</v>
      </c>
      <c r="W9" s="3">
        <v>563.15800000000002</v>
      </c>
      <c r="X9" s="41"/>
      <c r="Y9" s="48">
        <f t="shared" si="1"/>
        <v>17.71343674392331</v>
      </c>
      <c r="Z9" s="48">
        <f t="shared" si="2"/>
        <v>18.955344350403756</v>
      </c>
      <c r="AA9" s="48">
        <f t="shared" si="2"/>
        <v>20.360808109477048</v>
      </c>
      <c r="AB9" s="48">
        <f t="shared" si="2"/>
        <v>20.130010426278314</v>
      </c>
      <c r="AC9" s="48">
        <f t="shared" si="2"/>
        <v>19.624016078648292</v>
      </c>
      <c r="AD9" s="48">
        <f t="shared" si="2"/>
        <v>18.852616259170219</v>
      </c>
      <c r="AE9" s="48">
        <f t="shared" si="2"/>
        <v>19.115422218681168</v>
      </c>
      <c r="AF9" s="48">
        <f t="shared" si="2"/>
        <v>18.796119304507027</v>
      </c>
      <c r="AG9" s="48">
        <f t="shared" si="2"/>
        <v>18.712894321706166</v>
      </c>
      <c r="AH9" s="48">
        <f t="shared" si="2"/>
        <v>19.161995531502267</v>
      </c>
      <c r="AI9" s="48">
        <f t="shared" si="2"/>
        <v>18.96659303664277</v>
      </c>
      <c r="AJ9" s="48">
        <f t="shared" si="3"/>
        <v>17.920225539638626</v>
      </c>
      <c r="AK9" s="48">
        <f t="shared" si="3"/>
        <v>18.338012210102832</v>
      </c>
      <c r="AL9" s="48">
        <f t="shared" si="3"/>
        <v>18.877498270138705</v>
      </c>
      <c r="AM9" s="48">
        <f t="shared" si="3"/>
        <v>18.403547671840354</v>
      </c>
      <c r="AN9" s="48">
        <f t="shared" si="3"/>
        <v>17.866004962779154</v>
      </c>
      <c r="AO9" s="48">
        <f t="shared" si="3"/>
        <v>17.169460746738928</v>
      </c>
      <c r="AP9" s="48">
        <f t="shared" si="3"/>
        <v>16.782792122119851</v>
      </c>
      <c r="AQ9" s="48">
        <f t="shared" si="3"/>
        <v>16.444654151963814</v>
      </c>
      <c r="AR9" s="48">
        <f t="shared" si="3"/>
        <v>16.018881389532364</v>
      </c>
      <c r="AS9" s="48">
        <f t="shared" si="3"/>
        <v>16.964456402452033</v>
      </c>
      <c r="AT9" s="48">
        <f t="shared" si="4"/>
        <v>17.505595772338971</v>
      </c>
      <c r="AU9" s="41"/>
      <c r="AV9" s="41"/>
      <c r="AW9" s="41"/>
    </row>
    <row r="10" spans="1:49">
      <c r="A10" s="38" t="s">
        <v>187</v>
      </c>
      <c r="B10" s="41">
        <v>448.11419999999981</v>
      </c>
      <c r="C10" s="41">
        <v>451.86049999999989</v>
      </c>
      <c r="D10" s="41">
        <v>430.50519999999977</v>
      </c>
      <c r="E10" s="41">
        <v>443.99569999999972</v>
      </c>
      <c r="F10" s="41">
        <v>467.47049999999973</v>
      </c>
      <c r="G10" s="41">
        <v>495.26209999999969</v>
      </c>
      <c r="H10" s="41">
        <v>540.89239999999984</v>
      </c>
      <c r="I10" s="41">
        <v>576.66300000000012</v>
      </c>
      <c r="J10" s="41">
        <v>563.13450000000012</v>
      </c>
      <c r="K10" s="41">
        <v>560.44489999999985</v>
      </c>
      <c r="L10" s="41">
        <v>562.43990000000008</v>
      </c>
      <c r="M10" s="41">
        <v>585.26010000000008</v>
      </c>
      <c r="N10" s="41">
        <v>584.25919999999996</v>
      </c>
      <c r="O10" s="41">
        <v>587.53420000000006</v>
      </c>
      <c r="P10" s="41">
        <v>599</v>
      </c>
      <c r="Q10" s="41">
        <v>604</v>
      </c>
      <c r="R10" s="60">
        <v>592.53800000000001</v>
      </c>
      <c r="S10" s="60">
        <v>645.38430000000005</v>
      </c>
      <c r="T10" s="3">
        <v>667.94299999999987</v>
      </c>
      <c r="U10" s="3">
        <v>666.03310999999985</v>
      </c>
      <c r="V10" s="3">
        <v>682.58248000000003</v>
      </c>
      <c r="W10" s="3">
        <v>666.42217000000005</v>
      </c>
      <c r="X10" s="41"/>
      <c r="Y10" s="48">
        <f t="shared" si="1"/>
        <v>20.702855614562651</v>
      </c>
      <c r="Z10" s="48">
        <f t="shared" si="2"/>
        <v>20.709679498058716</v>
      </c>
      <c r="AA10" s="48">
        <f t="shared" si="2"/>
        <v>20.323885649616948</v>
      </c>
      <c r="AB10" s="48">
        <f t="shared" si="2"/>
        <v>20.28937035076456</v>
      </c>
      <c r="AC10" s="48">
        <f t="shared" si="2"/>
        <v>20.97601569921645</v>
      </c>
      <c r="AD10" s="48">
        <f t="shared" si="2"/>
        <v>21.335996666970093</v>
      </c>
      <c r="AE10" s="48">
        <f t="shared" si="2"/>
        <v>22.340533579070261</v>
      </c>
      <c r="AF10" s="48">
        <f t="shared" si="2"/>
        <v>23.031714473088279</v>
      </c>
      <c r="AG10" s="48">
        <f t="shared" si="2"/>
        <v>22.697991872754585</v>
      </c>
      <c r="AH10" s="48">
        <f t="shared" si="2"/>
        <v>22.577954981456458</v>
      </c>
      <c r="AI10" s="48">
        <f t="shared" si="2"/>
        <v>22.12322414621093</v>
      </c>
      <c r="AJ10" s="48">
        <f t="shared" si="3"/>
        <v>23.144138097314592</v>
      </c>
      <c r="AK10" s="48">
        <f t="shared" si="3"/>
        <v>22.400148572852178</v>
      </c>
      <c r="AL10" s="48">
        <f t="shared" si="3"/>
        <v>22.23479913248838</v>
      </c>
      <c r="AM10" s="48">
        <f t="shared" si="3"/>
        <v>22.1359940872136</v>
      </c>
      <c r="AN10" s="48">
        <f t="shared" si="3"/>
        <v>21.41084721729883</v>
      </c>
      <c r="AO10" s="48">
        <f t="shared" si="3"/>
        <v>20.281121095856466</v>
      </c>
      <c r="AP10" s="48">
        <f t="shared" si="3"/>
        <v>21.456232061676562</v>
      </c>
      <c r="AQ10" s="48">
        <f t="shared" si="3"/>
        <v>21.825727605398992</v>
      </c>
      <c r="AR10" s="48">
        <f t="shared" si="3"/>
        <v>21.427021930219528</v>
      </c>
      <c r="AS10" s="48">
        <f t="shared" si="3"/>
        <v>21.366551299770759</v>
      </c>
      <c r="AT10" s="48">
        <f t="shared" si="4"/>
        <v>20.715531203933821</v>
      </c>
      <c r="AU10" s="41"/>
      <c r="AV10" s="41"/>
      <c r="AW10" s="41"/>
    </row>
    <row r="11" spans="1:49">
      <c r="A11" s="38" t="s">
        <v>188</v>
      </c>
      <c r="B11" s="41">
        <v>530.23969999999997</v>
      </c>
      <c r="C11" s="41">
        <v>524.43709999999987</v>
      </c>
      <c r="D11" s="41">
        <v>490.60899999999987</v>
      </c>
      <c r="E11" s="41">
        <v>484.10009999999988</v>
      </c>
      <c r="F11" s="41">
        <v>482.94039999999978</v>
      </c>
      <c r="G11" s="41">
        <v>513.87339999999983</v>
      </c>
      <c r="H11" s="41">
        <v>516.48209999999995</v>
      </c>
      <c r="I11" s="41">
        <v>518.16049999999973</v>
      </c>
      <c r="J11" s="41">
        <v>520.66549999999984</v>
      </c>
      <c r="K11" s="41">
        <v>537.24549999999988</v>
      </c>
      <c r="L11" s="41">
        <v>572.87739999999985</v>
      </c>
      <c r="M11" s="41">
        <v>587.63109999999995</v>
      </c>
      <c r="N11" s="41">
        <v>618.67610000000025</v>
      </c>
      <c r="O11" s="41">
        <v>603.0445000000002</v>
      </c>
      <c r="P11" s="41">
        <v>625</v>
      </c>
      <c r="Q11" s="41">
        <v>641</v>
      </c>
      <c r="R11" s="60">
        <v>674.90049999999997</v>
      </c>
      <c r="S11" s="60">
        <v>676.61180000000013</v>
      </c>
      <c r="T11" s="3">
        <v>702.74435999999992</v>
      </c>
      <c r="U11" s="3">
        <v>721.32652000000019</v>
      </c>
      <c r="V11" s="3">
        <v>713.12964000000011</v>
      </c>
      <c r="W11" s="3">
        <v>692.405214</v>
      </c>
      <c r="X11" s="41"/>
      <c r="Y11" s="48">
        <f t="shared" si="1"/>
        <v>24.497049971210508</v>
      </c>
      <c r="Z11" s="48">
        <f t="shared" si="2"/>
        <v>24.036011684781851</v>
      </c>
      <c r="AA11" s="48">
        <f t="shared" si="2"/>
        <v>23.161349072375717</v>
      </c>
      <c r="AB11" s="48">
        <f t="shared" si="2"/>
        <v>22.122030046106669</v>
      </c>
      <c r="AC11" s="48">
        <f t="shared" si="2"/>
        <v>21.670170443238394</v>
      </c>
      <c r="AD11" s="48">
        <f t="shared" si="2"/>
        <v>22.137775431725125</v>
      </c>
      <c r="AE11" s="48">
        <f t="shared" si="2"/>
        <v>21.332312485882085</v>
      </c>
      <c r="AF11" s="48">
        <f t="shared" si="2"/>
        <v>20.695145496126248</v>
      </c>
      <c r="AG11" s="48">
        <f t="shared" si="2"/>
        <v>20.986214283485911</v>
      </c>
      <c r="AH11" s="48">
        <f t="shared" si="2"/>
        <v>21.643349262327245</v>
      </c>
      <c r="AI11" s="48">
        <f t="shared" si="2"/>
        <v>22.533776726186268</v>
      </c>
      <c r="AJ11" s="48">
        <f t="shared" si="3"/>
        <v>23.237899403490651</v>
      </c>
      <c r="AK11" s="48">
        <f t="shared" si="3"/>
        <v>23.719671951203775</v>
      </c>
      <c r="AL11" s="48">
        <f t="shared" si="3"/>
        <v>22.821775014036447</v>
      </c>
      <c r="AM11" s="48">
        <f t="shared" si="3"/>
        <v>23.096821877309679</v>
      </c>
      <c r="AN11" s="48">
        <f t="shared" si="3"/>
        <v>22.722438851471111</v>
      </c>
      <c r="AO11" s="48">
        <f t="shared" si="3"/>
        <v>23.100187276012807</v>
      </c>
      <c r="AP11" s="48">
        <f t="shared" si="3"/>
        <v>22.494411153894962</v>
      </c>
      <c r="AQ11" s="48">
        <f t="shared" si="3"/>
        <v>22.962897998168181</v>
      </c>
      <c r="AR11" s="48">
        <f t="shared" si="3"/>
        <v>23.205872096792518</v>
      </c>
      <c r="AS11" s="48">
        <f t="shared" si="3"/>
        <v>22.322754367277422</v>
      </c>
      <c r="AT11" s="48">
        <f t="shared" si="4"/>
        <v>21.523206252852415</v>
      </c>
      <c r="AU11" s="41"/>
      <c r="AV11" s="41"/>
      <c r="AW11" s="41"/>
    </row>
    <row r="12" spans="1:49">
      <c r="A12" s="38" t="s">
        <v>189</v>
      </c>
      <c r="B12" s="41">
        <v>342.72609999999992</v>
      </c>
      <c r="C12" s="41">
        <v>364.44429999999983</v>
      </c>
      <c r="D12" s="41">
        <v>340.839</v>
      </c>
      <c r="E12" s="41">
        <v>391.32569999999987</v>
      </c>
      <c r="F12" s="41">
        <v>417.45719999999983</v>
      </c>
      <c r="G12" s="41">
        <v>435.14469999999994</v>
      </c>
      <c r="H12" s="41">
        <v>465.26599999999962</v>
      </c>
      <c r="I12" s="41">
        <v>498.65089999999964</v>
      </c>
      <c r="J12" s="41">
        <v>493.28579999999982</v>
      </c>
      <c r="K12" s="41">
        <v>490.19819999999976</v>
      </c>
      <c r="L12" s="41">
        <v>513.17439999999988</v>
      </c>
      <c r="M12" s="41">
        <v>508.57949999999971</v>
      </c>
      <c r="N12" s="41">
        <v>517.40369999999962</v>
      </c>
      <c r="O12" s="41">
        <v>528.92939999999965</v>
      </c>
      <c r="P12" s="41">
        <v>571</v>
      </c>
      <c r="Q12" s="41">
        <v>591</v>
      </c>
      <c r="R12" s="60">
        <v>619.52070000000015</v>
      </c>
      <c r="S12" s="60">
        <v>629.49839999999995</v>
      </c>
      <c r="T12" s="3">
        <v>624.56560999999999</v>
      </c>
      <c r="U12" s="3">
        <v>655.06871999999987</v>
      </c>
      <c r="V12" s="3">
        <v>687.20800999999994</v>
      </c>
      <c r="W12" s="3">
        <v>717.74050200000011</v>
      </c>
      <c r="X12" s="41"/>
      <c r="Y12" s="48">
        <f t="shared" si="1"/>
        <v>15.83393019824447</v>
      </c>
      <c r="Z12" s="48">
        <f t="shared" si="2"/>
        <v>16.703218466527524</v>
      </c>
      <c r="AA12" s="48">
        <f t="shared" si="2"/>
        <v>16.090799509343427</v>
      </c>
      <c r="AB12" s="48">
        <f t="shared" si="2"/>
        <v>17.882497634711754</v>
      </c>
      <c r="AC12" s="48">
        <f t="shared" si="2"/>
        <v>18.731853199187849</v>
      </c>
      <c r="AD12" s="48">
        <f t="shared" si="2"/>
        <v>18.746126281113991</v>
      </c>
      <c r="AE12" s="48">
        <f t="shared" si="2"/>
        <v>19.216928720388193</v>
      </c>
      <c r="AF12" s="48">
        <f t="shared" si="2"/>
        <v>19.915939032933423</v>
      </c>
      <c r="AG12" s="48">
        <f t="shared" si="2"/>
        <v>19.882633863393625</v>
      </c>
      <c r="AH12" s="48">
        <f t="shared" si="2"/>
        <v>19.748012501480495</v>
      </c>
      <c r="AI12" s="48">
        <f t="shared" si="2"/>
        <v>20.185396301537821</v>
      </c>
      <c r="AJ12" s="48">
        <f t="shared" si="3"/>
        <v>20.111800174765374</v>
      </c>
      <c r="AK12" s="48">
        <f t="shared" si="3"/>
        <v>19.836948655910643</v>
      </c>
      <c r="AL12" s="48">
        <f t="shared" si="3"/>
        <v>20.016943633694158</v>
      </c>
      <c r="AM12" s="48">
        <f t="shared" si="3"/>
        <v>21.101256467110126</v>
      </c>
      <c r="AN12" s="48">
        <f t="shared" si="3"/>
        <v>20.950017724211271</v>
      </c>
      <c r="AO12" s="48">
        <f t="shared" si="3"/>
        <v>21.204672675996761</v>
      </c>
      <c r="AP12" s="48">
        <f t="shared" si="3"/>
        <v>20.928094707066929</v>
      </c>
      <c r="AQ12" s="48">
        <f t="shared" si="3"/>
        <v>20.408326572117478</v>
      </c>
      <c r="AR12" s="48">
        <f t="shared" si="3"/>
        <v>21.074285374852963</v>
      </c>
      <c r="AS12" s="48">
        <f t="shared" si="3"/>
        <v>21.511342042178367</v>
      </c>
      <c r="AT12" s="48">
        <f t="shared" si="4"/>
        <v>22.310746002804986</v>
      </c>
      <c r="AU12" s="41"/>
      <c r="AV12" s="41"/>
      <c r="AW12" s="41"/>
    </row>
    <row r="13" spans="1:49">
      <c r="A13" s="38" t="s">
        <v>190</v>
      </c>
      <c r="B13" s="41">
        <v>9.6263000000000005</v>
      </c>
      <c r="C13" s="41">
        <v>12.346300000000001</v>
      </c>
      <c r="D13" s="41">
        <v>10.552799999999998</v>
      </c>
      <c r="E13" s="41">
        <v>10.363099999999999</v>
      </c>
      <c r="F13" s="41">
        <v>12.323699999999997</v>
      </c>
      <c r="G13" s="41">
        <v>19.159999999999993</v>
      </c>
      <c r="H13" s="41">
        <v>21.185799999999997</v>
      </c>
      <c r="I13" s="41">
        <v>19.867399999999996</v>
      </c>
      <c r="J13" s="41">
        <v>24.430799999999994</v>
      </c>
      <c r="K13" s="41">
        <v>20.919799999999992</v>
      </c>
      <c r="L13" s="41">
        <v>27.079699999999988</v>
      </c>
      <c r="M13" s="41">
        <v>26.475999999999988</v>
      </c>
      <c r="N13" s="41">
        <v>56.436500000000024</v>
      </c>
      <c r="O13" s="41">
        <v>85.16970000000002</v>
      </c>
      <c r="P13" s="41">
        <v>94</v>
      </c>
      <c r="Q13" s="69">
        <v>136</v>
      </c>
      <c r="R13" s="60">
        <v>160.29259999999999</v>
      </c>
      <c r="S13" s="60">
        <v>171.30059999999997</v>
      </c>
      <c r="T13" s="3">
        <v>187.65075000000002</v>
      </c>
      <c r="U13" s="3">
        <v>200.73732000000001</v>
      </c>
      <c r="V13" s="3">
        <v>223.75409999999997</v>
      </c>
      <c r="W13" s="3">
        <v>260.48842999999999</v>
      </c>
      <c r="X13" s="41"/>
      <c r="Y13" s="48">
        <f t="shared" si="1"/>
        <v>0.44473462122482288</v>
      </c>
      <c r="Z13" s="48">
        <f t="shared" si="2"/>
        <v>0.56585586920494801</v>
      </c>
      <c r="AA13" s="48">
        <f t="shared" si="2"/>
        <v>0.49819119602568745</v>
      </c>
      <c r="AB13" s="48">
        <f t="shared" si="2"/>
        <v>0.47356488786267148</v>
      </c>
      <c r="AC13" s="48">
        <f t="shared" si="2"/>
        <v>0.55298061518841046</v>
      </c>
      <c r="AD13" s="48">
        <f t="shared" si="2"/>
        <v>0.82541687752635839</v>
      </c>
      <c r="AE13" s="48">
        <f t="shared" si="2"/>
        <v>0.87503924310910419</v>
      </c>
      <c r="AF13" s="48">
        <f t="shared" si="2"/>
        <v>0.79349686753378301</v>
      </c>
      <c r="AG13" s="48">
        <f t="shared" si="2"/>
        <v>0.98472052386222553</v>
      </c>
      <c r="AH13" s="48">
        <f t="shared" si="2"/>
        <v>0.84277027522433112</v>
      </c>
      <c r="AI13" s="48">
        <f t="shared" si="2"/>
        <v>1.0651631808343394</v>
      </c>
      <c r="AJ13" s="48">
        <f t="shared" si="3"/>
        <v>1.0469946614582146</v>
      </c>
      <c r="AK13" s="48">
        <f t="shared" si="3"/>
        <v>2.1637416833689098</v>
      </c>
      <c r="AL13" s="48">
        <f t="shared" si="3"/>
        <v>3.2231845766157883</v>
      </c>
      <c r="AM13" s="48">
        <f t="shared" si="3"/>
        <v>3.4737620103473761</v>
      </c>
      <c r="AN13" s="48">
        <f t="shared" si="3"/>
        <v>4.8209854661467562</v>
      </c>
      <c r="AO13" s="48">
        <f t="shared" si="3"/>
        <v>5.4864221895805541</v>
      </c>
      <c r="AP13" s="48">
        <f t="shared" si="3"/>
        <v>5.6950028469927627</v>
      </c>
      <c r="AQ13" s="48">
        <f t="shared" si="3"/>
        <v>6.1316821262425476</v>
      </c>
      <c r="AR13" s="48">
        <f t="shared" si="3"/>
        <v>6.4579416447532108</v>
      </c>
      <c r="AS13" s="48">
        <f t="shared" si="3"/>
        <v>7.0040670486942984</v>
      </c>
      <c r="AT13" s="48">
        <f t="shared" si="4"/>
        <v>8.0972039089406795</v>
      </c>
      <c r="AU13" s="41"/>
      <c r="AV13" s="41"/>
      <c r="AW13" s="41"/>
    </row>
    <row r="14" spans="1:49" s="42" customFormat="1">
      <c r="A14" s="82" t="s">
        <v>130</v>
      </c>
      <c r="B14" s="62">
        <f>SUM(B5:B13)</f>
        <v>2164.5042999999991</v>
      </c>
      <c r="C14" s="62">
        <f t="shared" ref="C14:S14" si="5">SUM(C5:C13)</f>
        <v>2181.8806999999993</v>
      </c>
      <c r="D14" s="62">
        <f t="shared" si="5"/>
        <v>2118.2228999999993</v>
      </c>
      <c r="E14" s="62">
        <f t="shared" si="5"/>
        <v>2188.3167999999996</v>
      </c>
      <c r="F14" s="62">
        <f t="shared" si="5"/>
        <v>2228.595299999999</v>
      </c>
      <c r="G14" s="62">
        <f t="shared" si="5"/>
        <v>2321.251299999999</v>
      </c>
      <c r="H14" s="62">
        <f t="shared" si="5"/>
        <v>2421.1256999999996</v>
      </c>
      <c r="I14" s="62">
        <f t="shared" si="5"/>
        <v>2503.7779999999993</v>
      </c>
      <c r="J14" s="62">
        <f t="shared" si="5"/>
        <v>2480.9881999999993</v>
      </c>
      <c r="K14" s="62">
        <f t="shared" si="5"/>
        <v>2482.2659999999996</v>
      </c>
      <c r="L14" s="62">
        <f t="shared" si="5"/>
        <v>2542.3052999999995</v>
      </c>
      <c r="M14" s="62">
        <f t="shared" si="5"/>
        <v>2528.7616999999996</v>
      </c>
      <c r="N14" s="62">
        <f t="shared" si="5"/>
        <v>2608.2826999999988</v>
      </c>
      <c r="O14" s="62">
        <f t="shared" si="5"/>
        <v>2642.4083999999998</v>
      </c>
      <c r="P14" s="62">
        <f t="shared" si="5"/>
        <v>2706</v>
      </c>
      <c r="Q14" s="62">
        <f t="shared" si="5"/>
        <v>2821</v>
      </c>
      <c r="R14" s="62">
        <f t="shared" si="5"/>
        <v>2921.6234999999997</v>
      </c>
      <c r="S14" s="62">
        <f t="shared" si="5"/>
        <v>3007.9107000000004</v>
      </c>
      <c r="T14" s="62">
        <f t="shared" ref="T14:W14" si="6">SUM(T5:T13)</f>
        <v>3060.3469999999998</v>
      </c>
      <c r="U14" s="62">
        <f t="shared" si="6"/>
        <v>3108.3792800000001</v>
      </c>
      <c r="V14" s="62">
        <f t="shared" si="6"/>
        <v>3194.6310399999998</v>
      </c>
      <c r="W14" s="62">
        <f t="shared" si="6"/>
        <v>3217.0170459999999</v>
      </c>
      <c r="Y14" s="84">
        <f>SUM(Y5:Y13)</f>
        <v>100.00000000000003</v>
      </c>
      <c r="Z14" s="84">
        <f t="shared" ref="Z14:AI14" si="7">SUM(Z5:Z13)</f>
        <v>100.00000000000001</v>
      </c>
      <c r="AA14" s="84">
        <f t="shared" si="7"/>
        <v>100</v>
      </c>
      <c r="AB14" s="84">
        <f t="shared" si="7"/>
        <v>100</v>
      </c>
      <c r="AC14" s="84">
        <f t="shared" si="7"/>
        <v>100.00000000000003</v>
      </c>
      <c r="AD14" s="84">
        <f t="shared" si="7"/>
        <v>100.00000000000001</v>
      </c>
      <c r="AE14" s="84">
        <f t="shared" si="7"/>
        <v>100</v>
      </c>
      <c r="AF14" s="84">
        <f t="shared" si="7"/>
        <v>100</v>
      </c>
      <c r="AG14" s="84">
        <f t="shared" si="7"/>
        <v>100</v>
      </c>
      <c r="AH14" s="84">
        <f t="shared" si="7"/>
        <v>100</v>
      </c>
      <c r="AI14" s="84">
        <f t="shared" si="7"/>
        <v>100</v>
      </c>
      <c r="AJ14" s="84">
        <f t="shared" ref="AJ14:AL14" si="8">SUM(AJ5:AJ13)</f>
        <v>100</v>
      </c>
      <c r="AK14" s="84">
        <f t="shared" si="8"/>
        <v>100.00000000000003</v>
      </c>
      <c r="AL14" s="84">
        <f t="shared" si="8"/>
        <v>100</v>
      </c>
      <c r="AM14" s="85">
        <f t="shared" ref="AM14:AT14" si="9">SUM(AM5:AM13)</f>
        <v>100</v>
      </c>
      <c r="AN14" s="85">
        <f t="shared" si="9"/>
        <v>99.999999999999986</v>
      </c>
      <c r="AO14" s="85">
        <f t="shared" si="9"/>
        <v>100</v>
      </c>
      <c r="AP14" s="85">
        <f t="shared" si="9"/>
        <v>100</v>
      </c>
      <c r="AQ14" s="85">
        <f t="shared" si="9"/>
        <v>100</v>
      </c>
      <c r="AR14" s="85">
        <f t="shared" si="9"/>
        <v>99.999999999999986</v>
      </c>
      <c r="AS14" s="85">
        <f t="shared" si="9"/>
        <v>100.00000000000001</v>
      </c>
      <c r="AT14" s="85">
        <f t="shared" si="9"/>
        <v>100.00000000000001</v>
      </c>
      <c r="AU14" s="45"/>
      <c r="AV14" s="45"/>
      <c r="AW14" s="41"/>
    </row>
    <row r="15" spans="1:49">
      <c r="AP15" s="41"/>
      <c r="AQ15" s="41"/>
      <c r="AR15" s="41"/>
      <c r="AS15" s="41"/>
      <c r="AT15" s="41"/>
      <c r="AU15" s="41"/>
      <c r="AV15" s="41"/>
      <c r="AW15" s="41"/>
    </row>
    <row r="16" spans="1:49" s="42" customFormat="1">
      <c r="A16" s="82" t="s">
        <v>155</v>
      </c>
      <c r="B16" s="82">
        <v>2003</v>
      </c>
      <c r="C16" s="82">
        <v>2004</v>
      </c>
      <c r="D16" s="82">
        <v>2005</v>
      </c>
      <c r="E16" s="82">
        <v>2006</v>
      </c>
      <c r="F16" s="82">
        <v>2007</v>
      </c>
      <c r="G16" s="82">
        <v>2008</v>
      </c>
      <c r="H16" s="82">
        <v>2009</v>
      </c>
      <c r="I16" s="82">
        <v>2010</v>
      </c>
      <c r="J16" s="82">
        <v>2011</v>
      </c>
      <c r="K16" s="82">
        <v>2012</v>
      </c>
      <c r="L16" s="82">
        <v>2013</v>
      </c>
      <c r="M16" s="82">
        <v>2014</v>
      </c>
      <c r="N16" s="82">
        <v>2015</v>
      </c>
      <c r="O16" s="82">
        <v>2016</v>
      </c>
      <c r="P16" s="75">
        <v>2017</v>
      </c>
      <c r="Q16" s="75">
        <v>2018</v>
      </c>
      <c r="R16" s="75">
        <v>2019</v>
      </c>
      <c r="S16" s="75">
        <v>2020</v>
      </c>
      <c r="T16" s="75">
        <v>2021</v>
      </c>
      <c r="U16" s="77">
        <v>2022</v>
      </c>
      <c r="V16" s="77">
        <v>2023</v>
      </c>
      <c r="W16" s="77">
        <v>2024</v>
      </c>
      <c r="Y16" s="82">
        <v>2003</v>
      </c>
      <c r="Z16" s="82">
        <v>2004</v>
      </c>
      <c r="AA16" s="82">
        <v>2005</v>
      </c>
      <c r="AB16" s="82">
        <v>2006</v>
      </c>
      <c r="AC16" s="82">
        <v>2007</v>
      </c>
      <c r="AD16" s="82">
        <v>2008</v>
      </c>
      <c r="AE16" s="82">
        <v>2009</v>
      </c>
      <c r="AF16" s="82">
        <v>2010</v>
      </c>
      <c r="AG16" s="82">
        <v>2011</v>
      </c>
      <c r="AH16" s="82">
        <v>2012</v>
      </c>
      <c r="AI16" s="82">
        <v>2013</v>
      </c>
      <c r="AJ16" s="82">
        <v>2014</v>
      </c>
      <c r="AK16" s="82">
        <v>2015</v>
      </c>
      <c r="AL16" s="82">
        <v>2016</v>
      </c>
      <c r="AM16" s="77">
        <v>2017</v>
      </c>
      <c r="AN16" s="77">
        <v>2018</v>
      </c>
      <c r="AO16" s="77">
        <v>2019</v>
      </c>
      <c r="AP16" s="77">
        <v>2020</v>
      </c>
      <c r="AQ16" s="77">
        <v>2021</v>
      </c>
      <c r="AR16" s="77">
        <v>2022</v>
      </c>
      <c r="AS16" s="77">
        <v>2023</v>
      </c>
      <c r="AT16" s="77">
        <v>2024</v>
      </c>
      <c r="AU16" s="45"/>
      <c r="AV16" s="45"/>
      <c r="AW16" s="41"/>
    </row>
    <row r="17" spans="1:46">
      <c r="A17" s="83" t="s">
        <v>182</v>
      </c>
      <c r="B17" s="86">
        <v>1.2104999999999999</v>
      </c>
      <c r="C17" s="86">
        <v>1</v>
      </c>
      <c r="D17" s="86">
        <v>3.9</v>
      </c>
      <c r="E17" s="86">
        <v>1</v>
      </c>
      <c r="F17" s="86">
        <v>2</v>
      </c>
      <c r="G17" s="86">
        <v>5</v>
      </c>
      <c r="H17" s="86">
        <v>4</v>
      </c>
      <c r="I17" s="86">
        <v>0.9</v>
      </c>
      <c r="J17" s="86">
        <v>3</v>
      </c>
      <c r="K17" s="49">
        <v>1</v>
      </c>
      <c r="L17" s="50">
        <v>1</v>
      </c>
      <c r="M17" s="72">
        <v>1</v>
      </c>
      <c r="N17" s="41"/>
      <c r="O17" s="41"/>
      <c r="R17" s="60">
        <v>0.6</v>
      </c>
      <c r="S17" s="60"/>
      <c r="T17" s="60"/>
      <c r="U17" s="60"/>
      <c r="V17" s="60"/>
      <c r="W17" s="60">
        <v>1</v>
      </c>
      <c r="Y17" s="48">
        <f t="shared" ref="Y17:AT17" si="10">+B17/B$26*100</f>
        <v>6.072723078760732E-2</v>
      </c>
      <c r="Z17" s="48">
        <f t="shared" si="10"/>
        <v>4.9767431814388183E-2</v>
      </c>
      <c r="AA17" s="48">
        <f t="shared" si="10"/>
        <v>0.20434532473615868</v>
      </c>
      <c r="AB17" s="48">
        <f t="shared" si="10"/>
        <v>5.1943982777868623E-2</v>
      </c>
      <c r="AC17" s="48">
        <f t="shared" si="10"/>
        <v>0.10078045899149901</v>
      </c>
      <c r="AD17" s="48">
        <f t="shared" si="10"/>
        <v>0.24814259067316372</v>
      </c>
      <c r="AE17" s="48">
        <f t="shared" si="10"/>
        <v>0.19671644838681696</v>
      </c>
      <c r="AF17" s="48">
        <f t="shared" si="10"/>
        <v>4.3359286757076558E-2</v>
      </c>
      <c r="AG17" s="48">
        <f t="shared" si="10"/>
        <v>0.14614297274194857</v>
      </c>
      <c r="AH17" s="48">
        <f t="shared" si="10"/>
        <v>4.8873672016802365E-2</v>
      </c>
      <c r="AI17" s="48">
        <f t="shared" si="10"/>
        <v>4.8016636804319952E-2</v>
      </c>
      <c r="AJ17" s="48">
        <f t="shared" si="10"/>
        <v>4.7686756000174149E-2</v>
      </c>
      <c r="AK17" s="48">
        <f t="shared" si="10"/>
        <v>0</v>
      </c>
      <c r="AL17" s="48">
        <f t="shared" si="10"/>
        <v>0</v>
      </c>
      <c r="AM17" s="48">
        <f t="shared" si="10"/>
        <v>0</v>
      </c>
      <c r="AN17" s="48">
        <f t="shared" si="10"/>
        <v>0</v>
      </c>
      <c r="AO17" s="48">
        <f t="shared" si="10"/>
        <v>2.4356352928425199E-2</v>
      </c>
      <c r="AP17" s="48">
        <f t="shared" si="10"/>
        <v>0</v>
      </c>
      <c r="AQ17" s="48">
        <f t="shared" si="10"/>
        <v>0</v>
      </c>
      <c r="AR17" s="48">
        <f t="shared" si="10"/>
        <v>0</v>
      </c>
      <c r="AS17" s="48">
        <f t="shared" si="10"/>
        <v>0</v>
      </c>
      <c r="AT17" s="48">
        <f t="shared" si="10"/>
        <v>2.9378388057461506E-2</v>
      </c>
    </row>
    <row r="18" spans="1:46">
      <c r="A18" s="38" t="s">
        <v>183</v>
      </c>
      <c r="B18" s="43">
        <v>41.7</v>
      </c>
      <c r="C18" s="43">
        <v>46.810499999999998</v>
      </c>
      <c r="D18" s="43">
        <v>46.04999999999999</v>
      </c>
      <c r="E18" s="43">
        <v>40.349999999999994</v>
      </c>
      <c r="F18" s="43">
        <v>45.326299999999989</v>
      </c>
      <c r="G18" s="43">
        <v>46.25</v>
      </c>
      <c r="H18" s="43">
        <v>52.099999999999994</v>
      </c>
      <c r="I18" s="43">
        <v>54.199999999999996</v>
      </c>
      <c r="J18" s="43">
        <v>63.9</v>
      </c>
      <c r="K18" s="49">
        <v>53.739999999999995</v>
      </c>
      <c r="L18" s="50">
        <v>57.64</v>
      </c>
      <c r="M18" s="41">
        <v>55.994700000000002</v>
      </c>
      <c r="N18" s="41">
        <v>50.894699999999993</v>
      </c>
      <c r="O18" s="41">
        <v>54.349999999999994</v>
      </c>
      <c r="P18" s="41">
        <v>45</v>
      </c>
      <c r="Q18" s="41">
        <v>28</v>
      </c>
      <c r="R18" s="60">
        <v>38.801000000000002</v>
      </c>
      <c r="S18" s="60">
        <v>39.799999999999997</v>
      </c>
      <c r="T18" s="3">
        <v>46.336800000000004</v>
      </c>
      <c r="U18" s="3">
        <v>39.836799999999997</v>
      </c>
      <c r="V18" s="3">
        <v>35.4788</v>
      </c>
      <c r="W18" s="3">
        <v>33.536842</v>
      </c>
      <c r="Y18" s="48">
        <f t="shared" ref="Y18:Y25" si="11">+B18/B$26*100</f>
        <v>2.0919665624479356</v>
      </c>
      <c r="Z18" s="48">
        <f t="shared" ref="Z18:AN25" si="12">+C18/C$26*100</f>
        <v>2.3296383669474179</v>
      </c>
      <c r="AA18" s="48">
        <f t="shared" si="12"/>
        <v>2.4128467190000267</v>
      </c>
      <c r="AB18" s="48">
        <f t="shared" si="12"/>
        <v>2.0959397050869986</v>
      </c>
      <c r="AC18" s="48">
        <f t="shared" si="12"/>
        <v>2.2840026591931903</v>
      </c>
      <c r="AD18" s="48">
        <f t="shared" si="12"/>
        <v>2.2953189637267641</v>
      </c>
      <c r="AE18" s="48">
        <f t="shared" si="12"/>
        <v>2.5622317402382904</v>
      </c>
      <c r="AF18" s="48">
        <f t="shared" si="12"/>
        <v>2.6111926024817214</v>
      </c>
      <c r="AG18" s="48">
        <f t="shared" si="12"/>
        <v>3.1128453194035042</v>
      </c>
      <c r="AH18" s="48">
        <f t="shared" si="12"/>
        <v>2.626471134182959</v>
      </c>
      <c r="AI18" s="48">
        <f t="shared" si="12"/>
        <v>2.767678945401002</v>
      </c>
      <c r="AJ18" s="48">
        <f t="shared" si="12"/>
        <v>2.6702055962029512</v>
      </c>
      <c r="AK18" s="48">
        <f t="shared" si="12"/>
        <v>2.378582897432489</v>
      </c>
      <c r="AL18" s="48">
        <f t="shared" si="12"/>
        <v>2.4158163563524249</v>
      </c>
      <c r="AM18" s="48">
        <f t="shared" si="12"/>
        <v>1.9438444924406046</v>
      </c>
      <c r="AN18" s="48">
        <f t="shared" si="12"/>
        <v>1.1764705882352942</v>
      </c>
      <c r="AO18" s="48">
        <f t="shared" ref="AO18:AO25" si="13">+R18/R$26*100</f>
        <v>1.5750847499597105</v>
      </c>
      <c r="AP18" s="48">
        <f t="shared" ref="AP18:AT25" si="14">+S18/S$26*100</f>
        <v>1.5615943025374359</v>
      </c>
      <c r="AQ18" s="48">
        <f t="shared" si="14"/>
        <v>1.6849016035649911</v>
      </c>
      <c r="AR18" s="48">
        <f t="shared" si="14"/>
        <v>1.3643587310526755</v>
      </c>
      <c r="AS18" s="48">
        <f t="shared" si="14"/>
        <v>1.1249210729251324</v>
      </c>
      <c r="AT18" s="48">
        <f t="shared" si="14"/>
        <v>0.98525835849777343</v>
      </c>
    </row>
    <row r="19" spans="1:46">
      <c r="A19" s="38" t="s">
        <v>184</v>
      </c>
      <c r="B19" s="43">
        <v>205.321</v>
      </c>
      <c r="C19" s="43">
        <v>194.72840000000002</v>
      </c>
      <c r="D19" s="43">
        <v>172.74199999999996</v>
      </c>
      <c r="E19" s="43">
        <v>194.81530000000001</v>
      </c>
      <c r="F19" s="43">
        <v>202.57950000000002</v>
      </c>
      <c r="G19" s="43">
        <v>224.79430000000008</v>
      </c>
      <c r="H19" s="43">
        <v>233.58060000000003</v>
      </c>
      <c r="I19" s="43">
        <v>235.79220000000004</v>
      </c>
      <c r="J19" s="43">
        <v>217.28420000000006</v>
      </c>
      <c r="K19" s="49">
        <v>229.70480000000003</v>
      </c>
      <c r="L19" s="50">
        <v>243.34160000000014</v>
      </c>
      <c r="M19" s="41">
        <v>273.47210000000007</v>
      </c>
      <c r="N19" s="41">
        <v>279.56420000000003</v>
      </c>
      <c r="O19" s="41">
        <v>300.77100000000002</v>
      </c>
      <c r="P19" s="41">
        <v>329</v>
      </c>
      <c r="Q19" s="41">
        <v>339</v>
      </c>
      <c r="R19" s="60">
        <v>329.1823</v>
      </c>
      <c r="S19" s="60">
        <v>341.28049999999996</v>
      </c>
      <c r="T19" s="3">
        <v>381.22739999999999</v>
      </c>
      <c r="U19" s="3">
        <v>409.36541000000011</v>
      </c>
      <c r="V19" s="3">
        <v>415.57382000000007</v>
      </c>
      <c r="W19" s="3">
        <v>433.76572999999996</v>
      </c>
      <c r="Y19" s="48">
        <f t="shared" si="11"/>
        <v>10.300351716267926</v>
      </c>
      <c r="Z19" s="48">
        <f t="shared" si="12"/>
        <v>9.6911323693249081</v>
      </c>
      <c r="AA19" s="48">
        <f t="shared" si="12"/>
        <v>9.0510307911726962</v>
      </c>
      <c r="AB19" s="48">
        <f t="shared" si="12"/>
        <v>10.11948258806531</v>
      </c>
      <c r="AC19" s="48">
        <f t="shared" si="12"/>
        <v>10.208027496134189</v>
      </c>
      <c r="AD19" s="48">
        <f t="shared" si="12"/>
        <v>11.156207994112076</v>
      </c>
      <c r="AE19" s="48">
        <f t="shared" si="12"/>
        <v>11.487286511015435</v>
      </c>
      <c r="AF19" s="48">
        <f t="shared" si="12"/>
        <v>11.359757349868833</v>
      </c>
      <c r="AG19" s="48">
        <f t="shared" si="12"/>
        <v>10.584852972618702</v>
      </c>
      <c r="AH19" s="48">
        <f t="shared" si="12"/>
        <v>11.226517055885186</v>
      </c>
      <c r="AI19" s="48">
        <f t="shared" si="12"/>
        <v>11.68444522658211</v>
      </c>
      <c r="AJ19" s="48">
        <f t="shared" si="12"/>
        <v>13.040997305555226</v>
      </c>
      <c r="AK19" s="48">
        <f t="shared" si="12"/>
        <v>13.065537764332946</v>
      </c>
      <c r="AL19" s="48">
        <f t="shared" si="12"/>
        <v>13.369043262492644</v>
      </c>
      <c r="AM19" s="48">
        <f t="shared" si="12"/>
        <v>14.211663066954644</v>
      </c>
      <c r="AN19" s="48">
        <f t="shared" si="12"/>
        <v>14.243697478991596</v>
      </c>
      <c r="AO19" s="48">
        <f t="shared" si="13"/>
        <v>13.362800460984573</v>
      </c>
      <c r="AP19" s="48">
        <f t="shared" si="14"/>
        <v>13.390494582088627</v>
      </c>
      <c r="AQ19" s="48">
        <f t="shared" si="14"/>
        <v>13.862214429630709</v>
      </c>
      <c r="AR19" s="48">
        <f t="shared" si="14"/>
        <v>14.02023433921546</v>
      </c>
      <c r="AS19" s="48">
        <f t="shared" si="14"/>
        <v>13.176537748570864</v>
      </c>
      <c r="AT19" s="48">
        <f t="shared" si="14"/>
        <v>12.743337941968072</v>
      </c>
    </row>
    <row r="20" spans="1:46">
      <c r="A20" s="38" t="s">
        <v>185</v>
      </c>
      <c r="B20" s="43">
        <v>286.64350000000002</v>
      </c>
      <c r="C20" s="43">
        <v>296.01980000000009</v>
      </c>
      <c r="D20" s="43">
        <v>331.71050000000008</v>
      </c>
      <c r="E20" s="43">
        <v>330.8578</v>
      </c>
      <c r="F20" s="43">
        <v>347.6658000000001</v>
      </c>
      <c r="G20" s="43">
        <v>343.45260000000002</v>
      </c>
      <c r="H20" s="43">
        <v>347.42840000000001</v>
      </c>
      <c r="I20" s="43">
        <v>355.04320000000013</v>
      </c>
      <c r="J20" s="43">
        <v>366.37530000000015</v>
      </c>
      <c r="K20" s="49">
        <v>379.76060000000012</v>
      </c>
      <c r="L20" s="50">
        <v>382.58929999999998</v>
      </c>
      <c r="M20" s="41">
        <v>362.7770000000001</v>
      </c>
      <c r="N20" s="41">
        <v>412.31540000000001</v>
      </c>
      <c r="O20" s="41">
        <v>445.60899999999998</v>
      </c>
      <c r="P20" s="41">
        <v>468</v>
      </c>
      <c r="Q20" s="41">
        <v>499</v>
      </c>
      <c r="R20" s="60">
        <v>570.60210000000006</v>
      </c>
      <c r="S20" s="60">
        <v>626.19889999999998</v>
      </c>
      <c r="T20" s="3">
        <v>711.72361000000012</v>
      </c>
      <c r="U20" s="3">
        <v>752.38826999999992</v>
      </c>
      <c r="V20" s="3">
        <v>859.64561000000003</v>
      </c>
      <c r="W20" s="3">
        <v>891.89923199999998</v>
      </c>
      <c r="Y20" s="48">
        <f t="shared" si="11"/>
        <v>14.380062766020258</v>
      </c>
      <c r="Z20" s="48">
        <f t="shared" si="12"/>
        <v>14.732145212208831</v>
      </c>
      <c r="AA20" s="48">
        <f t="shared" si="12"/>
        <v>17.380382010485533</v>
      </c>
      <c r="AB20" s="48">
        <f t="shared" si="12"/>
        <v>17.186071865123502</v>
      </c>
      <c r="AC20" s="48">
        <f t="shared" si="12"/>
        <v>17.518959449823353</v>
      </c>
      <c r="AD20" s="48">
        <f t="shared" si="12"/>
        <v>17.045043587486763</v>
      </c>
      <c r="AE20" s="48">
        <f t="shared" si="12"/>
        <v>17.086220229178597</v>
      </c>
      <c r="AF20" s="48">
        <f t="shared" si="12"/>
        <v>17.104911022166768</v>
      </c>
      <c r="AG20" s="48">
        <f t="shared" si="12"/>
        <v>17.847725160407748</v>
      </c>
      <c r="AH20" s="48">
        <f t="shared" si="12"/>
        <v>18.560295009304081</v>
      </c>
      <c r="AI20" s="48">
        <f t="shared" si="12"/>
        <v>18.370651463319007</v>
      </c>
      <c r="AJ20" s="48">
        <f t="shared" si="12"/>
        <v>17.299658281475182</v>
      </c>
      <c r="AK20" s="48">
        <f t="shared" si="12"/>
        <v>19.269714897386876</v>
      </c>
      <c r="AL20" s="48">
        <f t="shared" si="12"/>
        <v>19.806982718267669</v>
      </c>
      <c r="AM20" s="48">
        <f t="shared" si="12"/>
        <v>20.215982721382289</v>
      </c>
      <c r="AN20" s="48">
        <f t="shared" si="12"/>
        <v>20.966386554621849</v>
      </c>
      <c r="AO20" s="48">
        <f t="shared" si="13"/>
        <v>23.162976882167619</v>
      </c>
      <c r="AP20" s="48">
        <f t="shared" si="14"/>
        <v>24.569563680784164</v>
      </c>
      <c r="AQ20" s="48">
        <f t="shared" si="14"/>
        <v>25.879738173202821</v>
      </c>
      <c r="AR20" s="48">
        <f t="shared" si="14"/>
        <v>25.768322388246993</v>
      </c>
      <c r="AS20" s="48">
        <f t="shared" si="14"/>
        <v>27.256656424021671</v>
      </c>
      <c r="AT20" s="48">
        <f t="shared" si="14"/>
        <v>26.202561745847891</v>
      </c>
    </row>
    <row r="21" spans="1:46">
      <c r="A21" s="38" t="s">
        <v>186</v>
      </c>
      <c r="B21" s="43">
        <v>366.69040000000007</v>
      </c>
      <c r="C21" s="43">
        <v>383.10790000000003</v>
      </c>
      <c r="D21" s="43">
        <v>383.78670000000011</v>
      </c>
      <c r="E21" s="43">
        <v>349.41379999999998</v>
      </c>
      <c r="F21" s="43">
        <v>373.82159999999999</v>
      </c>
      <c r="G21" s="43">
        <v>364.14520000000005</v>
      </c>
      <c r="H21" s="43">
        <v>376.58279999999991</v>
      </c>
      <c r="I21" s="43">
        <v>384.48699999999997</v>
      </c>
      <c r="J21" s="43">
        <v>398.79830000000004</v>
      </c>
      <c r="K21" s="49">
        <v>388.69290000000001</v>
      </c>
      <c r="L21" s="50">
        <v>406.81740000000025</v>
      </c>
      <c r="M21" s="41">
        <v>379.55079999999998</v>
      </c>
      <c r="N21" s="41">
        <v>368.94499999999999</v>
      </c>
      <c r="O21" s="41">
        <v>388.78869999999995</v>
      </c>
      <c r="P21" s="41">
        <v>409</v>
      </c>
      <c r="Q21" s="41">
        <v>443</v>
      </c>
      <c r="R21" s="60">
        <v>430.9538</v>
      </c>
      <c r="S21" s="60">
        <v>484.41420000000005</v>
      </c>
      <c r="T21" s="3">
        <v>526.31295157894738</v>
      </c>
      <c r="U21" s="3">
        <v>560.84471000000008</v>
      </c>
      <c r="V21" s="3">
        <v>638.96012999999994</v>
      </c>
      <c r="W21" s="3">
        <v>774.72703999999999</v>
      </c>
      <c r="Y21" s="48">
        <f t="shared" si="11"/>
        <v>18.395780709128502</v>
      </c>
      <c r="Z21" s="48">
        <f t="shared" si="12"/>
        <v>19.066296290803447</v>
      </c>
      <c r="AA21" s="48">
        <f t="shared" si="12"/>
        <v>20.108978933568906</v>
      </c>
      <c r="AB21" s="48">
        <f t="shared" si="12"/>
        <v>18.149944409549629</v>
      </c>
      <c r="AC21" s="48">
        <f t="shared" si="12"/>
        <v>18.836956214468273</v>
      </c>
      <c r="AD21" s="48">
        <f t="shared" si="12"/>
        <v>18.071986661839468</v>
      </c>
      <c r="AE21" s="48">
        <f t="shared" si="12"/>
        <v>18.520007734890747</v>
      </c>
      <c r="AF21" s="48">
        <f t="shared" si="12"/>
        <v>18.523424541520104</v>
      </c>
      <c r="AG21" s="48">
        <f t="shared" si="12"/>
        <v>19.427189695478479</v>
      </c>
      <c r="AH21" s="48">
        <f t="shared" si="12"/>
        <v>18.996849309859762</v>
      </c>
      <c r="AI21" s="48">
        <f t="shared" si="12"/>
        <v>19.534003341477764</v>
      </c>
      <c r="AJ21" s="48">
        <f t="shared" si="12"/>
        <v>18.099546389270895</v>
      </c>
      <c r="AK21" s="48">
        <f t="shared" si="12"/>
        <v>17.242782983163863</v>
      </c>
      <c r="AL21" s="48">
        <f t="shared" si="12"/>
        <v>17.281363396964046</v>
      </c>
      <c r="AM21" s="48">
        <f t="shared" si="12"/>
        <v>17.667386609071276</v>
      </c>
      <c r="AN21" s="48">
        <f t="shared" si="12"/>
        <v>18.613445378151262</v>
      </c>
      <c r="AO21" s="48">
        <f t="shared" si="13"/>
        <v>17.494104747743279</v>
      </c>
      <c r="AP21" s="48">
        <f t="shared" si="14"/>
        <v>19.006493838900255</v>
      </c>
      <c r="AQ21" s="48">
        <f t="shared" si="14"/>
        <v>19.137824279889674</v>
      </c>
      <c r="AR21" s="48">
        <f t="shared" si="14"/>
        <v>19.208203893214463</v>
      </c>
      <c r="AS21" s="48">
        <f t="shared" si="14"/>
        <v>20.259414495303734</v>
      </c>
      <c r="AT21" s="48">
        <f t="shared" si="14"/>
        <v>22.760231619728504</v>
      </c>
    </row>
    <row r="22" spans="1:46">
      <c r="A22" s="38" t="s">
        <v>187</v>
      </c>
      <c r="B22" s="43">
        <v>376.15890000000013</v>
      </c>
      <c r="C22" s="43">
        <v>384.64149999999995</v>
      </c>
      <c r="D22" s="43">
        <v>391.05500000000029</v>
      </c>
      <c r="E22" s="43">
        <v>386.11310000000014</v>
      </c>
      <c r="F22" s="43">
        <v>378.71980000000008</v>
      </c>
      <c r="G22" s="43">
        <v>383.85890000000006</v>
      </c>
      <c r="H22" s="43">
        <v>371.31590000000006</v>
      </c>
      <c r="I22" s="43">
        <v>369.60890000000012</v>
      </c>
      <c r="J22" s="43">
        <v>350.33780000000013</v>
      </c>
      <c r="K22" s="49">
        <v>355.79890000000017</v>
      </c>
      <c r="L22" s="50">
        <v>346.65310000000011</v>
      </c>
      <c r="M22" s="41">
        <v>384.83120000000014</v>
      </c>
      <c r="N22" s="41">
        <v>380.46580000000012</v>
      </c>
      <c r="O22" s="41">
        <v>397.08370000000002</v>
      </c>
      <c r="P22" s="41">
        <v>385</v>
      </c>
      <c r="Q22" s="41">
        <v>389</v>
      </c>
      <c r="R22" s="60">
        <v>376.29290000000003</v>
      </c>
      <c r="S22" s="60">
        <v>362.83589999999992</v>
      </c>
      <c r="T22" s="3">
        <v>357.37070999999997</v>
      </c>
      <c r="U22" s="3">
        <v>413.32049999999992</v>
      </c>
      <c r="V22" s="3">
        <v>429.88779</v>
      </c>
      <c r="W22" s="3">
        <v>465.45600000000002</v>
      </c>
      <c r="Y22" s="48">
        <f t="shared" si="11"/>
        <v>18.870787553170189</v>
      </c>
      <c r="Z22" s="48">
        <f t="shared" si="12"/>
        <v>19.142619624233991</v>
      </c>
      <c r="AA22" s="48">
        <f t="shared" si="12"/>
        <v>20.489810503768869</v>
      </c>
      <c r="AB22" s="48">
        <f t="shared" si="12"/>
        <v>20.056252216709471</v>
      </c>
      <c r="AC22" s="48">
        <f t="shared" si="12"/>
        <v>19.083777636584358</v>
      </c>
      <c r="AD22" s="48">
        <f t="shared" si="12"/>
        <v>19.050348379790176</v>
      </c>
      <c r="AE22" s="48">
        <f t="shared" si="12"/>
        <v>18.260986269388624</v>
      </c>
      <c r="AF22" s="48">
        <f t="shared" si="12"/>
        <v>17.806642536741819</v>
      </c>
      <c r="AG22" s="48">
        <f t="shared" si="12"/>
        <v>17.066469185291417</v>
      </c>
      <c r="AH22" s="48">
        <f t="shared" si="12"/>
        <v>17.389198742539072</v>
      </c>
      <c r="AI22" s="48">
        <f t="shared" si="12"/>
        <v>16.64511599979161</v>
      </c>
      <c r="AJ22" s="48">
        <f t="shared" si="12"/>
        <v>18.351351535654224</v>
      </c>
      <c r="AK22" s="48">
        <f t="shared" si="12"/>
        <v>17.781211893143496</v>
      </c>
      <c r="AL22" s="48">
        <f t="shared" si="12"/>
        <v>17.650069867542584</v>
      </c>
      <c r="AM22" s="48">
        <f t="shared" si="12"/>
        <v>16.630669546436287</v>
      </c>
      <c r="AN22" s="48">
        <f t="shared" si="12"/>
        <v>16.344537815126049</v>
      </c>
      <c r="AO22" s="48">
        <f t="shared" si="13"/>
        <v>15.275204461434353</v>
      </c>
      <c r="AP22" s="48">
        <f t="shared" si="14"/>
        <v>14.23624307025233</v>
      </c>
      <c r="AQ22" s="48">
        <f t="shared" si="14"/>
        <v>12.994735984059307</v>
      </c>
      <c r="AR22" s="48">
        <f t="shared" si="14"/>
        <v>14.155691041902394</v>
      </c>
      <c r="AS22" s="48">
        <f t="shared" si="14"/>
        <v>13.630388681810379</v>
      </c>
      <c r="AT22" s="48">
        <f t="shared" si="14"/>
        <v>13.674346991673806</v>
      </c>
    </row>
    <row r="23" spans="1:46">
      <c r="A23" s="38" t="s">
        <v>188</v>
      </c>
      <c r="B23" s="43">
        <v>443.09870000000018</v>
      </c>
      <c r="C23" s="43">
        <v>419.57330000000013</v>
      </c>
      <c r="D23" s="43">
        <v>387.2295000000002</v>
      </c>
      <c r="E23" s="43">
        <v>373.83949999999999</v>
      </c>
      <c r="F23" s="43">
        <v>352.34890000000007</v>
      </c>
      <c r="G23" s="43">
        <v>356.7294</v>
      </c>
      <c r="H23" s="43">
        <v>352.53469999999993</v>
      </c>
      <c r="I23" s="43">
        <v>367.4070000000001</v>
      </c>
      <c r="J23" s="43">
        <v>367.90950000000004</v>
      </c>
      <c r="K23" s="49">
        <v>358.94000000000005</v>
      </c>
      <c r="L23" s="50">
        <v>341.90900000000016</v>
      </c>
      <c r="M23" s="41">
        <v>333.07480000000015</v>
      </c>
      <c r="N23" s="41">
        <v>332.2747</v>
      </c>
      <c r="O23" s="41">
        <v>322.07840000000004</v>
      </c>
      <c r="P23" s="41">
        <v>331</v>
      </c>
      <c r="Q23" s="41">
        <v>313</v>
      </c>
      <c r="R23" s="60">
        <v>351.07200000000006</v>
      </c>
      <c r="S23" s="60">
        <v>338.26469999999995</v>
      </c>
      <c r="T23" s="3">
        <v>360.45140000000004</v>
      </c>
      <c r="U23" s="3">
        <v>336.71610000000004</v>
      </c>
      <c r="V23" s="3">
        <v>366.87921000000006</v>
      </c>
      <c r="W23" s="3">
        <v>366.07866000000001</v>
      </c>
      <c r="Y23" s="48">
        <f t="shared" si="11"/>
        <v>22.228960773720608</v>
      </c>
      <c r="Z23" s="48">
        <f t="shared" si="12"/>
        <v>20.881085598887843</v>
      </c>
      <c r="AA23" s="48">
        <f t="shared" si="12"/>
        <v>20.289368698697537</v>
      </c>
      <c r="AB23" s="48">
        <f t="shared" si="12"/>
        <v>19.418712549687015</v>
      </c>
      <c r="AC23" s="48">
        <f t="shared" si="12"/>
        <v>17.754941933574898</v>
      </c>
      <c r="AD23" s="48">
        <f t="shared" si="12"/>
        <v>17.703951497056654</v>
      </c>
      <c r="AE23" s="48">
        <f t="shared" si="12"/>
        <v>17.337343529277994</v>
      </c>
      <c r="AF23" s="48">
        <f t="shared" si="12"/>
        <v>17.700561632841367</v>
      </c>
      <c r="AG23" s="48">
        <f t="shared" si="12"/>
        <v>17.922462676667976</v>
      </c>
      <c r="AH23" s="48">
        <f t="shared" si="12"/>
        <v>17.542715833711046</v>
      </c>
      <c r="AI23" s="48">
        <f t="shared" si="12"/>
        <v>16.41732027312824</v>
      </c>
      <c r="AJ23" s="48">
        <f t="shared" si="12"/>
        <v>15.883256717406812</v>
      </c>
      <c r="AK23" s="48">
        <f t="shared" si="12"/>
        <v>15.528982755955163</v>
      </c>
      <c r="AL23" s="48">
        <f t="shared" si="12"/>
        <v>14.316141062517367</v>
      </c>
      <c r="AM23" s="48">
        <f t="shared" si="12"/>
        <v>14.29805615550756</v>
      </c>
      <c r="AN23" s="48">
        <f t="shared" si="12"/>
        <v>13.151260504201682</v>
      </c>
      <c r="AO23" s="48">
        <f t="shared" si="13"/>
        <v>14.251389225480157</v>
      </c>
      <c r="AP23" s="48">
        <f t="shared" si="14"/>
        <v>13.272166539435551</v>
      </c>
      <c r="AQ23" s="48">
        <f t="shared" si="14"/>
        <v>13.106756225445995</v>
      </c>
      <c r="AR23" s="48">
        <f t="shared" si="14"/>
        <v>11.532089698997055</v>
      </c>
      <c r="AS23" s="48">
        <f t="shared" si="14"/>
        <v>11.63258493937577</v>
      </c>
      <c r="AT23" s="48">
        <f t="shared" si="14"/>
        <v>10.754800933035511</v>
      </c>
    </row>
    <row r="24" spans="1:46">
      <c r="A24" s="38" t="s">
        <v>189</v>
      </c>
      <c r="B24" s="43">
        <v>268.81670000000008</v>
      </c>
      <c r="C24" s="43">
        <v>282.53479999999996</v>
      </c>
      <c r="D24" s="43">
        <v>187.25999999999991</v>
      </c>
      <c r="E24" s="43">
        <v>242.20309999999998</v>
      </c>
      <c r="F24" s="43">
        <v>276.27039999999994</v>
      </c>
      <c r="G24" s="43">
        <v>285.17770000000007</v>
      </c>
      <c r="H24" s="43">
        <v>291.64170000000001</v>
      </c>
      <c r="I24" s="43">
        <v>305.38530000000009</v>
      </c>
      <c r="J24" s="43">
        <v>280.60419999999999</v>
      </c>
      <c r="K24" s="49">
        <v>273.33</v>
      </c>
      <c r="L24" s="50">
        <v>297.62429999999995</v>
      </c>
      <c r="M24" s="41">
        <v>298.58010000000013</v>
      </c>
      <c r="N24" s="41">
        <v>297.96800000000002</v>
      </c>
      <c r="O24" s="41">
        <v>307.88470000000018</v>
      </c>
      <c r="P24" s="41">
        <v>307</v>
      </c>
      <c r="Q24" s="41">
        <v>310</v>
      </c>
      <c r="R24" s="60">
        <v>294.9631</v>
      </c>
      <c r="S24" s="60">
        <v>289.51093157894741</v>
      </c>
      <c r="T24" s="3">
        <v>293.87955157894737</v>
      </c>
      <c r="U24" s="3">
        <v>313.0285100000001</v>
      </c>
      <c r="V24" s="3">
        <v>302.34322000000009</v>
      </c>
      <c r="W24" s="3">
        <v>339.65139999999997</v>
      </c>
      <c r="Y24" s="48">
        <f t="shared" si="11"/>
        <v>13.485744552220577</v>
      </c>
      <c r="Z24" s="48">
        <f t="shared" si="12"/>
        <v>14.061031394191801</v>
      </c>
      <c r="AA24" s="48">
        <f t="shared" si="12"/>
        <v>9.8117193615623215</v>
      </c>
      <c r="AB24" s="48">
        <f t="shared" si="12"/>
        <v>12.580993655146388</v>
      </c>
      <c r="AC24" s="48">
        <f t="shared" si="12"/>
        <v>13.921328858882513</v>
      </c>
      <c r="AD24" s="48">
        <f t="shared" si="12"/>
        <v>14.152946656042859</v>
      </c>
      <c r="AE24" s="48">
        <f t="shared" si="12"/>
        <v>14.342679856373389</v>
      </c>
      <c r="AF24" s="48">
        <f t="shared" si="12"/>
        <v>14.712543104550951</v>
      </c>
      <c r="AG24" s="48">
        <f t="shared" si="12"/>
        <v>13.669443983958759</v>
      </c>
      <c r="AH24" s="48">
        <f t="shared" si="12"/>
        <v>13.35864077235259</v>
      </c>
      <c r="AI24" s="48">
        <f t="shared" si="12"/>
        <v>14.290917917239959</v>
      </c>
      <c r="AJ24" s="48">
        <f t="shared" si="12"/>
        <v>14.238316375207601</v>
      </c>
      <c r="AK24" s="48">
        <f t="shared" si="12"/>
        <v>13.925646261441054</v>
      </c>
      <c r="AL24" s="48">
        <f t="shared" si="12"/>
        <v>13.685241842330448</v>
      </c>
      <c r="AM24" s="48">
        <f t="shared" si="12"/>
        <v>13.261339092872571</v>
      </c>
      <c r="AN24" s="48">
        <f t="shared" si="12"/>
        <v>13.025210084033615</v>
      </c>
      <c r="AO24" s="48">
        <f t="shared" si="13"/>
        <v>11.973708940770626</v>
      </c>
      <c r="AP24" s="48">
        <f t="shared" si="14"/>
        <v>11.359261841105269</v>
      </c>
      <c r="AQ24" s="48">
        <f t="shared" si="14"/>
        <v>10.686066532655014</v>
      </c>
      <c r="AR24" s="48">
        <f t="shared" si="14"/>
        <v>10.720820464668595</v>
      </c>
      <c r="AS24" s="48">
        <f t="shared" si="14"/>
        <v>9.5863518336031515</v>
      </c>
      <c r="AT24" s="48">
        <f t="shared" si="14"/>
        <v>9.9784106334600811</v>
      </c>
    </row>
    <row r="25" spans="1:46">
      <c r="A25" s="38" t="s">
        <v>190</v>
      </c>
      <c r="B25" s="43">
        <v>3.7</v>
      </c>
      <c r="C25" s="43">
        <v>0.93</v>
      </c>
      <c r="D25" s="43">
        <v>4.8003</v>
      </c>
      <c r="E25" s="43">
        <v>6.5582000000000003</v>
      </c>
      <c r="F25" s="43">
        <v>5.7793999999999999</v>
      </c>
      <c r="G25" s="43">
        <v>5.5624000000000002</v>
      </c>
      <c r="H25" s="43">
        <v>4.1994999999999996</v>
      </c>
      <c r="I25" s="43">
        <v>2.8563000000000001</v>
      </c>
      <c r="J25" s="43">
        <v>4.5749999999999993</v>
      </c>
      <c r="K25" s="49">
        <v>5.124200000000001</v>
      </c>
      <c r="L25" s="50">
        <v>5.0367999999999995</v>
      </c>
      <c r="M25" s="41">
        <v>7.7376000000000005</v>
      </c>
      <c r="N25" s="41">
        <v>17.279</v>
      </c>
      <c r="O25" s="41">
        <v>33.191599999999994</v>
      </c>
      <c r="P25" s="41">
        <v>41</v>
      </c>
      <c r="Q25" s="41">
        <v>59</v>
      </c>
      <c r="R25" s="60">
        <v>70.955800000000011</v>
      </c>
      <c r="S25" s="60">
        <v>66.372200000000007</v>
      </c>
      <c r="T25" s="3">
        <v>72.816628421052641</v>
      </c>
      <c r="U25" s="3">
        <v>94.318299999999994</v>
      </c>
      <c r="V25" s="3">
        <v>105.1238</v>
      </c>
      <c r="W25" s="3">
        <v>97.747820000000004</v>
      </c>
      <c r="Y25" s="48">
        <f t="shared" si="11"/>
        <v>0.18561813623638757</v>
      </c>
      <c r="Z25" s="48">
        <f t="shared" si="12"/>
        <v>4.628371158738101E-2</v>
      </c>
      <c r="AA25" s="48">
        <f t="shared" si="12"/>
        <v>0.25151765700794421</v>
      </c>
      <c r="AB25" s="48">
        <f t="shared" si="12"/>
        <v>0.34065902785381802</v>
      </c>
      <c r="AC25" s="48">
        <f t="shared" si="12"/>
        <v>0.2912252923477347</v>
      </c>
      <c r="AD25" s="48">
        <f t="shared" si="12"/>
        <v>0.27605366927208114</v>
      </c>
      <c r="AE25" s="48">
        <f t="shared" si="12"/>
        <v>0.20652768125010942</v>
      </c>
      <c r="AF25" s="48">
        <f t="shared" si="12"/>
        <v>0.13760792307137532</v>
      </c>
      <c r="AG25" s="48">
        <f t="shared" si="12"/>
        <v>0.22286803343147149</v>
      </c>
      <c r="AH25" s="48">
        <f t="shared" si="12"/>
        <v>0.25043847014849874</v>
      </c>
      <c r="AI25" s="48">
        <f t="shared" si="12"/>
        <v>0.24185019625599871</v>
      </c>
      <c r="AJ25" s="48">
        <f t="shared" si="12"/>
        <v>0.36898104322694747</v>
      </c>
      <c r="AK25" s="48">
        <f t="shared" si="12"/>
        <v>0.80754054714412271</v>
      </c>
      <c r="AL25" s="48">
        <f t="shared" si="12"/>
        <v>1.47534149353279</v>
      </c>
      <c r="AM25" s="48">
        <f t="shared" si="12"/>
        <v>1.7710583153347732</v>
      </c>
      <c r="AN25" s="48">
        <f t="shared" si="12"/>
        <v>2.4789915966386555</v>
      </c>
      <c r="AO25" s="48">
        <f t="shared" si="13"/>
        <v>2.8803741785312553</v>
      </c>
      <c r="AP25" s="48">
        <f t="shared" si="14"/>
        <v>2.6041821448963622</v>
      </c>
      <c r="AQ25" s="48">
        <f t="shared" si="14"/>
        <v>2.6477627715515029</v>
      </c>
      <c r="AR25" s="48">
        <f t="shared" si="14"/>
        <v>3.2302794427023649</v>
      </c>
      <c r="AS25" s="48">
        <f t="shared" si="14"/>
        <v>3.3331448043892986</v>
      </c>
      <c r="AT25" s="48">
        <f t="shared" si="14"/>
        <v>2.8716733877308975</v>
      </c>
    </row>
    <row r="26" spans="1:46" s="42" customFormat="1">
      <c r="A26" s="82" t="s">
        <v>130</v>
      </c>
      <c r="B26" s="62">
        <f>SUM(B17:B25)</f>
        <v>1993.3397000000007</v>
      </c>
      <c r="C26" s="62">
        <f t="shared" ref="C26:S26" si="15">SUM(C17:C25)</f>
        <v>2009.3462000000002</v>
      </c>
      <c r="D26" s="62">
        <f t="shared" si="15"/>
        <v>1908.5340000000008</v>
      </c>
      <c r="E26" s="62">
        <f t="shared" si="15"/>
        <v>1925.1508000000001</v>
      </c>
      <c r="F26" s="62">
        <f t="shared" si="15"/>
        <v>1984.5117</v>
      </c>
      <c r="G26" s="62">
        <f t="shared" si="15"/>
        <v>2014.9705000000001</v>
      </c>
      <c r="H26" s="62">
        <f t="shared" si="15"/>
        <v>2033.3835999999999</v>
      </c>
      <c r="I26" s="62">
        <f t="shared" si="15"/>
        <v>2075.6799000000001</v>
      </c>
      <c r="J26" s="62">
        <f t="shared" si="15"/>
        <v>2052.7843000000003</v>
      </c>
      <c r="K26" s="62">
        <f t="shared" si="15"/>
        <v>2046.0914000000005</v>
      </c>
      <c r="L26" s="62">
        <f t="shared" si="15"/>
        <v>2082.6115000000004</v>
      </c>
      <c r="M26" s="62">
        <f t="shared" si="15"/>
        <v>2097.0183000000002</v>
      </c>
      <c r="N26" s="62">
        <f t="shared" si="15"/>
        <v>2139.7067999999999</v>
      </c>
      <c r="O26" s="62">
        <f t="shared" si="15"/>
        <v>2249.7571000000007</v>
      </c>
      <c r="P26" s="62">
        <f t="shared" si="15"/>
        <v>2315</v>
      </c>
      <c r="Q26" s="62">
        <f t="shared" si="15"/>
        <v>2380</v>
      </c>
      <c r="R26" s="62">
        <f t="shared" si="15"/>
        <v>2463.4230000000002</v>
      </c>
      <c r="S26" s="62">
        <f t="shared" si="15"/>
        <v>2548.6773315789474</v>
      </c>
      <c r="T26" s="62">
        <f t="shared" ref="T26:W26" si="16">SUM(T17:T25)</f>
        <v>2750.1190515789472</v>
      </c>
      <c r="U26" s="62">
        <f t="shared" si="16"/>
        <v>2919.8186000000001</v>
      </c>
      <c r="V26" s="62">
        <f t="shared" si="16"/>
        <v>3153.8923800000002</v>
      </c>
      <c r="W26" s="62">
        <f t="shared" si="16"/>
        <v>3403.8627240000001</v>
      </c>
      <c r="Y26" s="84">
        <f>SUM(Y17:Y25)</f>
        <v>99.999999999999986</v>
      </c>
      <c r="Z26" s="84">
        <f t="shared" ref="Z26:AI26" si="17">SUM(Z17:Z25)</f>
        <v>100</v>
      </c>
      <c r="AA26" s="84">
        <f t="shared" si="17"/>
        <v>99.999999999999986</v>
      </c>
      <c r="AB26" s="84">
        <f t="shared" si="17"/>
        <v>100</v>
      </c>
      <c r="AC26" s="84">
        <f t="shared" si="17"/>
        <v>100.00000000000001</v>
      </c>
      <c r="AD26" s="84">
        <f t="shared" si="17"/>
        <v>100</v>
      </c>
      <c r="AE26" s="84">
        <f t="shared" si="17"/>
        <v>100.00000000000001</v>
      </c>
      <c r="AF26" s="84">
        <f t="shared" si="17"/>
        <v>100.00000000000001</v>
      </c>
      <c r="AG26" s="84">
        <f t="shared" si="17"/>
        <v>100</v>
      </c>
      <c r="AH26" s="84">
        <f t="shared" si="17"/>
        <v>99.999999999999986</v>
      </c>
      <c r="AI26" s="84">
        <f t="shared" si="17"/>
        <v>100</v>
      </c>
      <c r="AJ26" s="84">
        <f t="shared" ref="AJ26:AL26" si="18">SUM(AJ17:AJ25)</f>
        <v>100.00000000000003</v>
      </c>
      <c r="AK26" s="84">
        <f t="shared" si="18"/>
        <v>100.00000000000001</v>
      </c>
      <c r="AL26" s="84">
        <f t="shared" si="18"/>
        <v>99.999999999999972</v>
      </c>
      <c r="AM26" s="85">
        <f t="shared" ref="AM26:AT26" si="19">SUM(AM17:AM25)</f>
        <v>100</v>
      </c>
      <c r="AN26" s="85">
        <f t="shared" si="19"/>
        <v>100</v>
      </c>
      <c r="AO26" s="85">
        <f t="shared" si="19"/>
        <v>99.999999999999986</v>
      </c>
      <c r="AP26" s="85">
        <f t="shared" si="19"/>
        <v>99.999999999999986</v>
      </c>
      <c r="AQ26" s="85">
        <f t="shared" si="19"/>
        <v>100.00000000000001</v>
      </c>
      <c r="AR26" s="85">
        <f t="shared" si="19"/>
        <v>99.999999999999986</v>
      </c>
      <c r="AS26" s="85">
        <f t="shared" si="19"/>
        <v>99.999999999999986</v>
      </c>
      <c r="AT26" s="85">
        <f t="shared" si="19"/>
        <v>100</v>
      </c>
    </row>
    <row r="27" spans="1:46">
      <c r="R27" s="25"/>
      <c r="S27" s="25"/>
      <c r="T27" s="25"/>
      <c r="U27" s="25"/>
      <c r="V27" s="25"/>
      <c r="W27" s="25"/>
    </row>
    <row r="28" spans="1:46" s="42" customFormat="1">
      <c r="A28" s="82" t="s">
        <v>157</v>
      </c>
      <c r="B28" s="82">
        <v>2003</v>
      </c>
      <c r="C28" s="82">
        <v>2004</v>
      </c>
      <c r="D28" s="82">
        <v>2005</v>
      </c>
      <c r="E28" s="82">
        <v>2006</v>
      </c>
      <c r="F28" s="82">
        <v>2007</v>
      </c>
      <c r="G28" s="82">
        <v>2008</v>
      </c>
      <c r="H28" s="82">
        <v>2009</v>
      </c>
      <c r="I28" s="82">
        <v>2010</v>
      </c>
      <c r="J28" s="82">
        <v>2011</v>
      </c>
      <c r="K28" s="82">
        <v>2012</v>
      </c>
      <c r="L28" s="82">
        <v>2013</v>
      </c>
      <c r="M28" s="82">
        <v>2014</v>
      </c>
      <c r="N28" s="82">
        <v>2015</v>
      </c>
      <c r="O28" s="82">
        <v>2016</v>
      </c>
      <c r="P28" s="75">
        <v>2017</v>
      </c>
      <c r="Q28" s="75">
        <v>2018</v>
      </c>
      <c r="R28" s="75">
        <v>2019</v>
      </c>
      <c r="S28" s="75">
        <v>2020</v>
      </c>
      <c r="T28" s="75">
        <v>2021</v>
      </c>
      <c r="U28" s="77">
        <v>2022</v>
      </c>
      <c r="V28" s="77">
        <v>2023</v>
      </c>
      <c r="W28" s="77">
        <v>2024</v>
      </c>
      <c r="Y28" s="82">
        <v>2003</v>
      </c>
      <c r="Z28" s="82">
        <v>2004</v>
      </c>
      <c r="AA28" s="82">
        <v>2005</v>
      </c>
      <c r="AB28" s="82">
        <v>2006</v>
      </c>
      <c r="AC28" s="82">
        <v>2007</v>
      </c>
      <c r="AD28" s="82">
        <v>2008</v>
      </c>
      <c r="AE28" s="82">
        <v>2009</v>
      </c>
      <c r="AF28" s="82">
        <v>2010</v>
      </c>
      <c r="AG28" s="82">
        <v>2011</v>
      </c>
      <c r="AH28" s="82">
        <v>2012</v>
      </c>
      <c r="AI28" s="82">
        <v>2013</v>
      </c>
      <c r="AJ28" s="82">
        <v>2014</v>
      </c>
      <c r="AK28" s="82">
        <v>2015</v>
      </c>
      <c r="AL28" s="82">
        <v>2016</v>
      </c>
      <c r="AM28" s="77">
        <v>2017</v>
      </c>
      <c r="AN28" s="77">
        <v>2018</v>
      </c>
      <c r="AO28" s="77">
        <v>2019</v>
      </c>
      <c r="AP28" s="77">
        <v>2020</v>
      </c>
      <c r="AQ28" s="77">
        <v>2021</v>
      </c>
      <c r="AR28" s="77">
        <v>2022</v>
      </c>
      <c r="AS28" s="77">
        <v>2023</v>
      </c>
      <c r="AT28" s="77">
        <v>2024</v>
      </c>
    </row>
    <row r="29" spans="1:46">
      <c r="A29" s="83" t="s">
        <v>191</v>
      </c>
      <c r="B29" s="86">
        <v>3.8</v>
      </c>
      <c r="C29" s="86">
        <v>2.2999999999999998</v>
      </c>
      <c r="D29" s="86">
        <v>1.6</v>
      </c>
      <c r="E29" s="86">
        <v>1.6</v>
      </c>
      <c r="F29" s="86">
        <v>1</v>
      </c>
      <c r="G29" s="86">
        <v>2.4</v>
      </c>
      <c r="H29" s="86">
        <v>1.6</v>
      </c>
      <c r="I29" s="86">
        <v>0.4</v>
      </c>
      <c r="J29" s="86">
        <v>13.200000000000003</v>
      </c>
      <c r="K29" s="49">
        <v>6.5000000000000009</v>
      </c>
      <c r="L29" s="50">
        <v>3.6000000000000005</v>
      </c>
      <c r="M29" s="72">
        <v>2.6</v>
      </c>
      <c r="N29" s="41">
        <v>0.8</v>
      </c>
      <c r="O29" s="41">
        <v>1</v>
      </c>
      <c r="P29" s="41">
        <v>1</v>
      </c>
      <c r="R29" s="60">
        <v>2</v>
      </c>
      <c r="S29" s="60">
        <v>1</v>
      </c>
      <c r="T29" s="3">
        <v>2</v>
      </c>
      <c r="U29" s="3">
        <v>2</v>
      </c>
      <c r="V29" s="3">
        <v>2</v>
      </c>
      <c r="W29" s="3">
        <v>2</v>
      </c>
      <c r="Y29" s="48">
        <f t="shared" ref="Y29:AT29" si="20">+B29/B$39*100</f>
        <v>8.7273153533182449E-2</v>
      </c>
      <c r="Z29" s="48">
        <f t="shared" si="20"/>
        <v>5.5379512912624357E-2</v>
      </c>
      <c r="AA29" s="48">
        <f t="shared" si="20"/>
        <v>4.0941966144781128E-2</v>
      </c>
      <c r="AB29" s="48">
        <f t="shared" si="20"/>
        <v>4.0314704647418695E-2</v>
      </c>
      <c r="AC29" s="48">
        <f t="shared" si="20"/>
        <v>2.4687953525421247E-2</v>
      </c>
      <c r="AD29" s="48">
        <f t="shared" si="20"/>
        <v>5.7368107553536829E-2</v>
      </c>
      <c r="AE29" s="48">
        <f t="shared" si="20"/>
        <v>3.7277960526507406E-2</v>
      </c>
      <c r="AF29" s="48">
        <f t="shared" si="20"/>
        <v>9.1411812248090515E-3</v>
      </c>
      <c r="AG29" s="48">
        <f t="shared" si="20"/>
        <v>0.2997179994214082</v>
      </c>
      <c r="AH29" s="48">
        <f t="shared" si="20"/>
        <v>0.14818744526326244</v>
      </c>
      <c r="AI29" s="48">
        <f t="shared" si="20"/>
        <v>8.0813005775772911E-2</v>
      </c>
      <c r="AJ29" s="48">
        <f t="shared" si="20"/>
        <v>5.7275585444599562E-2</v>
      </c>
      <c r="AK29" s="48">
        <f t="shared" si="20"/>
        <v>1.7192353314035649E-2</v>
      </c>
      <c r="AL29" s="48">
        <f t="shared" si="20"/>
        <v>2.0610530917795609E-2</v>
      </c>
      <c r="AM29" s="48">
        <f t="shared" si="20"/>
        <v>1.9837333862328901E-2</v>
      </c>
      <c r="AN29" s="48">
        <f t="shared" si="20"/>
        <v>0</v>
      </c>
      <c r="AO29" s="48">
        <f t="shared" si="20"/>
        <v>3.7193718814775366E-2</v>
      </c>
      <c r="AP29" s="48">
        <f t="shared" si="20"/>
        <v>1.7341224038830663E-2</v>
      </c>
      <c r="AQ29" s="48">
        <f t="shared" si="20"/>
        <v>3.2618449986913489E-2</v>
      </c>
      <c r="AR29" s="48">
        <f t="shared" si="20"/>
        <v>3.0389426152333004E-2</v>
      </c>
      <c r="AS29" s="48">
        <f t="shared" si="20"/>
        <v>2.7952588061225459E-2</v>
      </c>
      <c r="AT29" s="48">
        <f t="shared" si="20"/>
        <v>2.7685295452064048E-2</v>
      </c>
    </row>
    <row r="30" spans="1:46">
      <c r="A30" s="38" t="s">
        <v>182</v>
      </c>
      <c r="B30" s="43">
        <v>129.04469999999998</v>
      </c>
      <c r="C30" s="43">
        <v>117.50819999999999</v>
      </c>
      <c r="D30" s="43">
        <v>112.98429999999999</v>
      </c>
      <c r="E30" s="43">
        <v>120.74209999999999</v>
      </c>
      <c r="F30" s="43">
        <v>147.61420000000004</v>
      </c>
      <c r="G30" s="43">
        <v>163.75270000000006</v>
      </c>
      <c r="H30" s="43">
        <v>160.80000000000004</v>
      </c>
      <c r="I30" s="43">
        <v>145.70110000000005</v>
      </c>
      <c r="J30" s="43">
        <v>142.82300000000001</v>
      </c>
      <c r="K30" s="49">
        <v>131.13999999999999</v>
      </c>
      <c r="L30" s="50">
        <v>140.21000000000004</v>
      </c>
      <c r="M30" s="41">
        <v>136.32999999999998</v>
      </c>
      <c r="N30" s="41">
        <v>133.96000000000004</v>
      </c>
      <c r="O30" s="41">
        <v>132.43720000000002</v>
      </c>
      <c r="P30" s="41">
        <v>138</v>
      </c>
      <c r="Q30" s="41">
        <v>120</v>
      </c>
      <c r="R30" s="60">
        <v>105.72110000000001</v>
      </c>
      <c r="S30" s="60">
        <v>123.41000000000001</v>
      </c>
      <c r="T30" s="3">
        <v>141.85999999999999</v>
      </c>
      <c r="U30" s="3">
        <v>154.02629999999999</v>
      </c>
      <c r="V30" s="3">
        <v>165.74538999999999</v>
      </c>
      <c r="W30" s="3">
        <v>144.482</v>
      </c>
      <c r="Y30" s="48">
        <f t="shared" ref="Y30:Y38" si="21">+B30/B$39*100</f>
        <v>2.9637205041430179</v>
      </c>
      <c r="Z30" s="48">
        <f t="shared" ref="Z30:Z38" si="22">+C30/C$39*100</f>
        <v>2.8293682083648894</v>
      </c>
      <c r="AA30" s="48">
        <f t="shared" ref="AA30:AA38" si="23">+D30/D$39*100</f>
        <v>2.8911246159323714</v>
      </c>
      <c r="AB30" s="48">
        <f t="shared" ref="AB30:AB38" si="24">+E30/E$39*100</f>
        <v>3.0423013125056824</v>
      </c>
      <c r="AC30" s="48">
        <f t="shared" ref="AC30:AC38" si="25">+F30/F$39*100</f>
        <v>3.6442925092922378</v>
      </c>
      <c r="AD30" s="48">
        <f t="shared" ref="AD30:AD38" si="26">+G30/G$39*100</f>
        <v>3.9142427107425224</v>
      </c>
      <c r="AE30" s="48">
        <f t="shared" ref="AE30:AE38" si="27">+H30/H$39*100</f>
        <v>3.7464350329139946</v>
      </c>
      <c r="AF30" s="48">
        <f t="shared" ref="AF30:AF38" si="28">+I30/I$39*100</f>
        <v>3.3297003993850662</v>
      </c>
      <c r="AG30" s="48">
        <f t="shared" ref="AG30:AG38" si="29">+J30/J$39*100</f>
        <v>3.242926047830589</v>
      </c>
      <c r="AH30" s="48">
        <f t="shared" ref="AH30:AH38" si="30">+K30/K$39*100</f>
        <v>2.9897387033575744</v>
      </c>
      <c r="AI30" s="48">
        <f t="shared" ref="AI30:AI38" si="31">+L30/L$39*100</f>
        <v>3.1474420943947554</v>
      </c>
      <c r="AJ30" s="48">
        <f t="shared" ref="AJ30:AJ38" si="32">+M30/M$39*100</f>
        <v>3.0032232937162529</v>
      </c>
      <c r="AK30" s="48">
        <f t="shared" ref="AK30:AK38" si="33">+N30/N$39*100</f>
        <v>2.8788595624352697</v>
      </c>
      <c r="AL30" s="48">
        <f>+O30/O$39*100</f>
        <v>2.7296010052662809</v>
      </c>
      <c r="AM30" s="48">
        <f>+P30/P$39*100</f>
        <v>2.7375520730013885</v>
      </c>
      <c r="AN30" s="48">
        <f>+Q30/Q$39*100</f>
        <v>2.3192887514495557</v>
      </c>
      <c r="AO30" s="48">
        <f t="shared" ref="AO30:AO38" si="34">+R30/R$39*100</f>
        <v>1.9660804330943737</v>
      </c>
      <c r="AP30" s="48">
        <f t="shared" ref="AP30:AP38" si="35">+S30/S$39*100</f>
        <v>2.1400804586320921</v>
      </c>
      <c r="AQ30" s="48">
        <f t="shared" ref="AQ30:AQ38" si="36">+T30/T$39*100</f>
        <v>2.3136266575717732</v>
      </c>
      <c r="AR30" s="48">
        <f t="shared" ref="AR30:AR38" si="37">+U30/U$39*100</f>
        <v>2.3403854346835442</v>
      </c>
      <c r="AS30" s="48">
        <f t="shared" ref="AS30:AS38" si="38">+V30/V$39*100</f>
        <v>2.3165063048585788</v>
      </c>
      <c r="AT30" s="48">
        <f t="shared" ref="AT30:AT38" si="39">+W30/W$39*100</f>
        <v>2.0000134287525588</v>
      </c>
    </row>
    <row r="31" spans="1:46">
      <c r="A31" s="38" t="s">
        <v>183</v>
      </c>
      <c r="B31" s="43">
        <v>658.0200000000001</v>
      </c>
      <c r="C31" s="43">
        <v>650.66629999999975</v>
      </c>
      <c r="D31" s="43">
        <v>636.20120000000031</v>
      </c>
      <c r="E31" s="43">
        <v>608.0947000000001</v>
      </c>
      <c r="F31" s="43">
        <v>657.88090000000011</v>
      </c>
      <c r="G31" s="43">
        <v>717.86059999999964</v>
      </c>
      <c r="H31" s="43">
        <v>822.77569999999946</v>
      </c>
      <c r="I31" s="43">
        <v>884.08259999999893</v>
      </c>
      <c r="J31" s="43">
        <v>880.31569999999874</v>
      </c>
      <c r="K31" s="49">
        <v>851.15019999999924</v>
      </c>
      <c r="L31" s="50">
        <v>899.8846999999987</v>
      </c>
      <c r="M31" s="41">
        <v>920.14089999999931</v>
      </c>
      <c r="N31" s="41">
        <v>932.30549999999926</v>
      </c>
      <c r="O31" s="41">
        <v>1019.0017999999995</v>
      </c>
      <c r="P31" s="41">
        <v>1090</v>
      </c>
      <c r="Q31" s="41">
        <v>1093</v>
      </c>
      <c r="R31" s="60">
        <v>1149.7936999999999</v>
      </c>
      <c r="S31" s="60">
        <v>1218.0584999999999</v>
      </c>
      <c r="T31" s="3">
        <v>1298.0090599999999</v>
      </c>
      <c r="U31" s="3">
        <v>1398.8265999999999</v>
      </c>
      <c r="V31" s="3">
        <v>1560.4128099999998</v>
      </c>
      <c r="W31" s="3">
        <v>1492.4661299999998</v>
      </c>
      <c r="Y31" s="48">
        <f t="shared" si="21"/>
        <v>15.112494865238085</v>
      </c>
      <c r="Z31" s="48">
        <f t="shared" si="22"/>
        <v>15.666775114199785</v>
      </c>
      <c r="AA31" s="48">
        <f t="shared" si="23"/>
        <v>16.279579994793213</v>
      </c>
      <c r="AB31" s="48">
        <f t="shared" si="24"/>
        <v>15.321973892600424</v>
      </c>
      <c r="AC31" s="48">
        <f t="shared" si="25"/>
        <v>16.241733084462304</v>
      </c>
      <c r="AD31" s="48">
        <f t="shared" si="26"/>
        <v>17.159293378852688</v>
      </c>
      <c r="AE31" s="48">
        <f t="shared" si="27"/>
        <v>19.169625041730924</v>
      </c>
      <c r="AF31" s="48">
        <f t="shared" si="28"/>
        <v>20.203898160750903</v>
      </c>
      <c r="AG31" s="48">
        <f t="shared" si="29"/>
        <v>19.988368216913344</v>
      </c>
      <c r="AH31" s="48">
        <f t="shared" si="30"/>
        <v>19.404580565125347</v>
      </c>
      <c r="AI31" s="48">
        <f t="shared" si="31"/>
        <v>20.200663182952656</v>
      </c>
      <c r="AJ31" s="48">
        <f t="shared" si="32"/>
        <v>20.269849515007962</v>
      </c>
      <c r="AK31" s="48">
        <f t="shared" si="33"/>
        <v>20.035656940773311</v>
      </c>
      <c r="AL31" s="48">
        <f t="shared" ref="AL31:AL38" si="40">+O31/O$39*100</f>
        <v>21.002168104189366</v>
      </c>
      <c r="AM31" s="48">
        <f t="shared" ref="AM31:AM38" si="41">+P31/P$39*100</f>
        <v>21.622693909938505</v>
      </c>
      <c r="AN31" s="48">
        <f t="shared" ref="AN31:AN32" si="42">+Q31/Q$39*100</f>
        <v>21.124855044453035</v>
      </c>
      <c r="AO31" s="48">
        <f t="shared" si="34"/>
        <v>21.382551786400089</v>
      </c>
      <c r="AP31" s="48">
        <f t="shared" si="35"/>
        <v>21.122625340902015</v>
      </c>
      <c r="AQ31" s="48">
        <f t="shared" si="36"/>
        <v>21.169521803085292</v>
      </c>
      <c r="AR31" s="48">
        <f t="shared" si="37"/>
        <v>21.254768830309526</v>
      </c>
      <c r="AS31" s="48">
        <f t="shared" si="38"/>
        <v>21.808788241694636</v>
      </c>
      <c r="AT31" s="48">
        <f t="shared" si="39"/>
        <v>20.659682880624313</v>
      </c>
    </row>
    <row r="32" spans="1:46">
      <c r="A32" s="38" t="s">
        <v>184</v>
      </c>
      <c r="B32" s="43">
        <v>760.71669999999972</v>
      </c>
      <c r="C32" s="43">
        <v>760.07669999999939</v>
      </c>
      <c r="D32" s="43">
        <v>815.91500000000008</v>
      </c>
      <c r="E32" s="43">
        <v>842.13599999999963</v>
      </c>
      <c r="F32" s="43">
        <v>850.46990000000005</v>
      </c>
      <c r="G32" s="43">
        <v>921.67199999999934</v>
      </c>
      <c r="H32" s="43">
        <v>910.73989999999935</v>
      </c>
      <c r="I32" s="43">
        <v>925.54999999999893</v>
      </c>
      <c r="J32" s="43">
        <v>984.74469999999906</v>
      </c>
      <c r="K32" s="49">
        <v>1026.550999999999</v>
      </c>
      <c r="L32" s="50">
        <v>1063.7661999999989</v>
      </c>
      <c r="M32" s="41">
        <v>1135.1302999999987</v>
      </c>
      <c r="N32" s="41">
        <v>1248.3342999999977</v>
      </c>
      <c r="O32" s="41">
        <v>1324.6408999999985</v>
      </c>
      <c r="P32" s="41">
        <v>1386</v>
      </c>
      <c r="Q32" s="41">
        <v>1478</v>
      </c>
      <c r="R32" s="60">
        <v>1563.1403</v>
      </c>
      <c r="S32" s="60">
        <v>1826.9440999999995</v>
      </c>
      <c r="T32" s="3">
        <v>1959.9969299999998</v>
      </c>
      <c r="U32" s="3">
        <v>2133.51703</v>
      </c>
      <c r="V32" s="3">
        <v>2319.8534999999997</v>
      </c>
      <c r="W32" s="3">
        <v>2370.78341</v>
      </c>
      <c r="Y32" s="48">
        <f t="shared" si="21"/>
        <v>17.471090882725228</v>
      </c>
      <c r="Z32" s="48">
        <f t="shared" si="22"/>
        <v>18.301164096623861</v>
      </c>
      <c r="AA32" s="48">
        <f t="shared" si="23"/>
        <v>20.878227691886934</v>
      </c>
      <c r="AB32" s="48">
        <f t="shared" si="24"/>
        <v>21.219040070599107</v>
      </c>
      <c r="AC32" s="48">
        <f t="shared" si="25"/>
        <v>20.996361365969655</v>
      </c>
      <c r="AD32" s="48">
        <f t="shared" si="26"/>
        <v>22.031074343784731</v>
      </c>
      <c r="AE32" s="48">
        <f t="shared" si="27"/>
        <v>21.219078776322046</v>
      </c>
      <c r="AF32" s="48">
        <f t="shared" si="28"/>
        <v>21.151550706555021</v>
      </c>
      <c r="AG32" s="48">
        <f t="shared" si="29"/>
        <v>22.359523592790488</v>
      </c>
      <c r="AH32" s="48">
        <f t="shared" si="30"/>
        <v>23.403380018838025</v>
      </c>
      <c r="AI32" s="48">
        <f t="shared" si="31"/>
        <v>23.879484462408858</v>
      </c>
      <c r="AJ32" s="48">
        <f t="shared" si="32"/>
        <v>25.005866341693789</v>
      </c>
      <c r="AK32" s="48">
        <f t="shared" si="33"/>
        <v>26.827255424536663</v>
      </c>
      <c r="AL32" s="48">
        <f t="shared" si="40"/>
        <v>27.301552224426572</v>
      </c>
      <c r="AM32" s="48">
        <f t="shared" si="41"/>
        <v>27.494544733187858</v>
      </c>
      <c r="AN32" s="48">
        <f t="shared" si="42"/>
        <v>28.565906455353691</v>
      </c>
      <c r="AO32" s="48">
        <f t="shared" si="34"/>
        <v>29.069500393121807</v>
      </c>
      <c r="AP32" s="48">
        <f t="shared" si="35"/>
        <v>31.681446944519841</v>
      </c>
      <c r="AQ32" s="48">
        <f t="shared" si="36"/>
        <v>31.966030917854482</v>
      </c>
      <c r="AR32" s="48">
        <f t="shared" si="37"/>
        <v>32.418179113964918</v>
      </c>
      <c r="AS32" s="48">
        <f t="shared" si="38"/>
        <v>32.42295462394604</v>
      </c>
      <c r="AT32" s="48">
        <f t="shared" si="39"/>
        <v>32.817919579350949</v>
      </c>
    </row>
    <row r="33" spans="1:46">
      <c r="A33" s="38" t="s">
        <v>185</v>
      </c>
      <c r="B33" s="43">
        <v>751.60879999999941</v>
      </c>
      <c r="C33" s="43">
        <v>754.94049999999993</v>
      </c>
      <c r="D33" s="43">
        <v>705.99689999999987</v>
      </c>
      <c r="E33" s="43">
        <v>701.44239999999934</v>
      </c>
      <c r="F33" s="43">
        <v>690.8906999999997</v>
      </c>
      <c r="G33" s="43">
        <v>701.56599999999958</v>
      </c>
      <c r="H33" s="43">
        <v>701.16459999999927</v>
      </c>
      <c r="I33" s="43">
        <v>724.79910000000018</v>
      </c>
      <c r="J33" s="43">
        <v>715.58809999999994</v>
      </c>
      <c r="K33" s="49">
        <v>708.59509999999977</v>
      </c>
      <c r="L33" s="50">
        <v>706.8986000000001</v>
      </c>
      <c r="M33" s="41">
        <v>731.49559999999929</v>
      </c>
      <c r="N33" s="41">
        <v>733.46749999999895</v>
      </c>
      <c r="O33" s="41">
        <v>770.00909999999942</v>
      </c>
      <c r="P33" s="41">
        <v>822</v>
      </c>
      <c r="Q33" s="41">
        <v>863</v>
      </c>
      <c r="R33" s="60">
        <v>945.22849999999994</v>
      </c>
      <c r="S33" s="60">
        <v>1019.8801000000001</v>
      </c>
      <c r="T33" s="3">
        <v>1160.7841000000001</v>
      </c>
      <c r="U33" s="3">
        <v>1287.62211</v>
      </c>
      <c r="V33" s="3">
        <v>1480.36509</v>
      </c>
      <c r="W33" s="3">
        <v>1571.6016850000001</v>
      </c>
      <c r="Y33" s="48">
        <f t="shared" si="21"/>
        <v>17.261913210339731</v>
      </c>
      <c r="Z33" s="48">
        <f t="shared" si="22"/>
        <v>18.177494420875256</v>
      </c>
      <c r="AA33" s="48">
        <f t="shared" si="23"/>
        <v>18.065563236325264</v>
      </c>
      <c r="AB33" s="48">
        <f t="shared" si="24"/>
        <v>17.674026989485309</v>
      </c>
      <c r="AC33" s="48">
        <f t="shared" si="25"/>
        <v>17.056677492745745</v>
      </c>
      <c r="AD33" s="48">
        <f t="shared" si="26"/>
        <v>16.76979739329358</v>
      </c>
      <c r="AE33" s="48">
        <f t="shared" si="27"/>
        <v>16.336241425865204</v>
      </c>
      <c r="AF33" s="48">
        <f t="shared" si="28"/>
        <v>16.563799811696249</v>
      </c>
      <c r="AG33" s="48">
        <f t="shared" si="29"/>
        <v>16.248078313770193</v>
      </c>
      <c r="AH33" s="48">
        <f t="shared" si="30"/>
        <v>16.154599630010143</v>
      </c>
      <c r="AI33" s="48">
        <f t="shared" si="31"/>
        <v>15.868500179079383</v>
      </c>
      <c r="AJ33" s="48">
        <f t="shared" si="32"/>
        <v>16.114168746210993</v>
      </c>
      <c r="AK33" s="48">
        <f t="shared" si="33"/>
        <v>15.76254050545303</v>
      </c>
      <c r="AL33" s="48">
        <f t="shared" si="40"/>
        <v>15.870296362533958</v>
      </c>
      <c r="AM33" s="48">
        <f t="shared" si="41"/>
        <v>16.306288434834361</v>
      </c>
      <c r="AN33" s="48">
        <f>+Q33/Q$39*100</f>
        <v>16.679551604174719</v>
      </c>
      <c r="AO33" s="48">
        <f t="shared" si="34"/>
        <v>17.578281522355947</v>
      </c>
      <c r="AP33" s="48">
        <f t="shared" si="35"/>
        <v>17.685969306845021</v>
      </c>
      <c r="AQ33" s="48">
        <f t="shared" si="36"/>
        <v>18.931489055727194</v>
      </c>
      <c r="AR33" s="48">
        <f t="shared" si="37"/>
        <v>19.565048511978102</v>
      </c>
      <c r="AS33" s="48">
        <f t="shared" si="38"/>
        <v>20.690017770494475</v>
      </c>
      <c r="AT33" s="48">
        <f t="shared" si="39"/>
        <v>21.755128491093352</v>
      </c>
    </row>
    <row r="34" spans="1:46">
      <c r="A34" s="38" t="s">
        <v>186</v>
      </c>
      <c r="B34" s="43">
        <v>635.47709999999961</v>
      </c>
      <c r="C34" s="43">
        <v>641.85459999999978</v>
      </c>
      <c r="D34" s="43">
        <v>613.0806</v>
      </c>
      <c r="E34" s="43">
        <v>629.80810000000008</v>
      </c>
      <c r="F34" s="43">
        <v>602.50910000000033</v>
      </c>
      <c r="G34" s="43">
        <v>576.22610000000032</v>
      </c>
      <c r="H34" s="43">
        <v>567.86880000000008</v>
      </c>
      <c r="I34" s="43">
        <v>569.78660000000036</v>
      </c>
      <c r="J34" s="43">
        <v>545.12340000000017</v>
      </c>
      <c r="K34" s="49">
        <v>522.11920000000009</v>
      </c>
      <c r="L34" s="50">
        <v>521.27060000000029</v>
      </c>
      <c r="M34" s="41">
        <v>505.18280000000021</v>
      </c>
      <c r="N34" s="41">
        <v>504.82159999999988</v>
      </c>
      <c r="O34" s="41">
        <v>503.09239999999994</v>
      </c>
      <c r="P34" s="41">
        <v>510</v>
      </c>
      <c r="Q34" s="41">
        <v>526</v>
      </c>
      <c r="R34" s="60">
        <v>540.40082000000007</v>
      </c>
      <c r="S34" s="60">
        <v>526.37921000000006</v>
      </c>
      <c r="T34" s="3">
        <v>537.11523999999997</v>
      </c>
      <c r="U34" s="3">
        <v>601.80115000000012</v>
      </c>
      <c r="V34" s="3">
        <v>638.65181999999993</v>
      </c>
      <c r="W34" s="3">
        <v>678.75061000000005</v>
      </c>
      <c r="Y34" s="48">
        <f t="shared" si="21"/>
        <v>14.594760661874082</v>
      </c>
      <c r="Z34" s="48">
        <f t="shared" si="22"/>
        <v>15.454606569011883</v>
      </c>
      <c r="AA34" s="48">
        <f t="shared" si="23"/>
        <v>15.687953230763812</v>
      </c>
      <c r="AB34" s="48">
        <f t="shared" si="24"/>
        <v>15.869079710032461</v>
      </c>
      <c r="AC34" s="48">
        <f t="shared" si="25"/>
        <v>14.874716659443388</v>
      </c>
      <c r="AD34" s="48">
        <f t="shared" si="26"/>
        <v>13.773750366647953</v>
      </c>
      <c r="AE34" s="48">
        <f t="shared" si="27"/>
        <v>13.230619194146955</v>
      </c>
      <c r="AF34" s="48">
        <f t="shared" si="28"/>
        <v>13.02130642516947</v>
      </c>
      <c r="AG34" s="48">
        <f t="shared" si="29"/>
        <v>12.377522339833037</v>
      </c>
      <c r="AH34" s="48">
        <f t="shared" si="30"/>
        <v>11.90330928783052</v>
      </c>
      <c r="AI34" s="48">
        <f t="shared" si="31"/>
        <v>11.701512224594618</v>
      </c>
      <c r="AJ34" s="48">
        <f t="shared" si="32"/>
        <v>11.128707933285408</v>
      </c>
      <c r="AK34" s="48">
        <f t="shared" si="33"/>
        <v>10.84883913469597</v>
      </c>
      <c r="AL34" s="48">
        <f t="shared" si="40"/>
        <v>10.369001464707994</v>
      </c>
      <c r="AM34" s="48">
        <f t="shared" si="41"/>
        <v>10.11704026978774</v>
      </c>
      <c r="AN34" s="48">
        <f t="shared" ref="AN34:AN38" si="43">+Q34/Q$39*100</f>
        <v>10.166215693853884</v>
      </c>
      <c r="AO34" s="48">
        <f t="shared" si="34"/>
        <v>10.049758073177019</v>
      </c>
      <c r="AP34" s="48">
        <f t="shared" si="35"/>
        <v>9.1280598099926955</v>
      </c>
      <c r="AQ34" s="48">
        <f t="shared" si="36"/>
        <v>8.7599332965745162</v>
      </c>
      <c r="AR34" s="48">
        <f t="shared" si="37"/>
        <v>9.1441958031570394</v>
      </c>
      <c r="AS34" s="48">
        <f t="shared" si="38"/>
        <v>8.9259856195059548</v>
      </c>
      <c r="AT34" s="48">
        <f t="shared" si="39"/>
        <v>9.3957055880593519</v>
      </c>
    </row>
    <row r="35" spans="1:46">
      <c r="A35" s="38" t="s">
        <v>187</v>
      </c>
      <c r="B35" s="43">
        <v>544.88110000000006</v>
      </c>
      <c r="C35" s="43">
        <v>496.67389999999978</v>
      </c>
      <c r="D35" s="43">
        <v>441.69760000000014</v>
      </c>
      <c r="E35" s="43">
        <v>461.88059999999984</v>
      </c>
      <c r="F35" s="43">
        <v>490.01</v>
      </c>
      <c r="G35" s="43">
        <v>468.11990000000003</v>
      </c>
      <c r="H35" s="43">
        <v>482.1036000000002</v>
      </c>
      <c r="I35" s="43">
        <v>473.17870000000016</v>
      </c>
      <c r="J35" s="43">
        <v>466.42730000000017</v>
      </c>
      <c r="K35" s="49">
        <v>481.02930000000038</v>
      </c>
      <c r="L35" s="50">
        <v>441.93770000000023</v>
      </c>
      <c r="M35" s="41">
        <v>409.96150000000011</v>
      </c>
      <c r="N35" s="41">
        <v>401.63480000000004</v>
      </c>
      <c r="O35" s="41">
        <v>386.54770000000019</v>
      </c>
      <c r="P35" s="41">
        <v>389</v>
      </c>
      <c r="Q35" s="41">
        <v>390</v>
      </c>
      <c r="R35" s="60">
        <v>378.11791000000005</v>
      </c>
      <c r="S35" s="60">
        <v>371.11440999999996</v>
      </c>
      <c r="T35" s="3">
        <v>378.71814000000001</v>
      </c>
      <c r="U35" s="3">
        <v>360.17432000000008</v>
      </c>
      <c r="V35" s="3">
        <v>364.69933000000009</v>
      </c>
      <c r="W35" s="3">
        <v>359.23014000000001</v>
      </c>
      <c r="Y35" s="48">
        <f t="shared" si="21"/>
        <v>12.514076815165618</v>
      </c>
      <c r="Z35" s="48">
        <f t="shared" si="22"/>
        <v>11.958938547136299</v>
      </c>
      <c r="AA35" s="48">
        <f t="shared" si="23"/>
        <v>11.302480115894427</v>
      </c>
      <c r="AB35" s="48">
        <f t="shared" si="24"/>
        <v>11.637862482107829</v>
      </c>
      <c r="AC35" s="48">
        <f t="shared" si="25"/>
        <v>12.097344106991665</v>
      </c>
      <c r="AD35" s="48">
        <f t="shared" si="26"/>
        <v>11.189646987979543</v>
      </c>
      <c r="AE35" s="48">
        <f t="shared" si="27"/>
        <v>11.232399356554451</v>
      </c>
      <c r="AF35" s="48">
        <f t="shared" si="28"/>
        <v>10.813530621048891</v>
      </c>
      <c r="AG35" s="48">
        <f t="shared" si="29"/>
        <v>10.590655850873409</v>
      </c>
      <c r="AH35" s="48">
        <f t="shared" si="30"/>
        <v>10.966538932888538</v>
      </c>
      <c r="AI35" s="48">
        <f t="shared" si="31"/>
        <v>9.9206427507310586</v>
      </c>
      <c r="AJ35" s="48">
        <f t="shared" si="32"/>
        <v>9.0310711239408494</v>
      </c>
      <c r="AK35" s="48">
        <f t="shared" si="33"/>
        <v>8.6313092310150559</v>
      </c>
      <c r="AL35" s="48">
        <f t="shared" si="40"/>
        <v>7.9669533220527864</v>
      </c>
      <c r="AM35" s="48">
        <f t="shared" si="41"/>
        <v>7.7167228724459429</v>
      </c>
      <c r="AN35" s="48">
        <f t="shared" si="43"/>
        <v>7.5376884422110546</v>
      </c>
      <c r="AO35" s="48">
        <f t="shared" si="34"/>
        <v>7.0318056116852699</v>
      </c>
      <c r="AP35" s="48">
        <f t="shared" si="35"/>
        <v>6.4355781278484585</v>
      </c>
      <c r="AQ35" s="48">
        <f t="shared" si="36"/>
        <v>6.1765993543634501</v>
      </c>
      <c r="AR35" s="48">
        <f t="shared" si="37"/>
        <v>5.4727454498033792</v>
      </c>
      <c r="AS35" s="48">
        <f t="shared" si="38"/>
        <v>5.0971450688474631</v>
      </c>
      <c r="AT35" s="48">
        <f t="shared" si="39"/>
        <v>4.9726962805931665</v>
      </c>
    </row>
    <row r="36" spans="1:46">
      <c r="A36" s="38" t="s">
        <v>188</v>
      </c>
      <c r="B36" s="43">
        <v>591.69700000000012</v>
      </c>
      <c r="C36" s="43">
        <v>480.34289999999987</v>
      </c>
      <c r="D36" s="43">
        <v>404.46289999999999</v>
      </c>
      <c r="E36" s="43">
        <v>389.28750000000014</v>
      </c>
      <c r="F36" s="43">
        <v>363.81059999999997</v>
      </c>
      <c r="G36" s="43">
        <v>371.20109999999994</v>
      </c>
      <c r="H36" s="43">
        <v>378.63359999999989</v>
      </c>
      <c r="I36" s="43">
        <v>376.9127000000002</v>
      </c>
      <c r="J36" s="43">
        <v>380.84100000000018</v>
      </c>
      <c r="K36" s="49">
        <v>396.86810000000025</v>
      </c>
      <c r="L36" s="50">
        <v>392.22940000000034</v>
      </c>
      <c r="M36" s="41">
        <v>400.76710000000031</v>
      </c>
      <c r="N36" s="41">
        <v>391.19230000000016</v>
      </c>
      <c r="O36" s="41">
        <v>382.62960000000032</v>
      </c>
      <c r="P36" s="41">
        <v>372</v>
      </c>
      <c r="Q36" s="41">
        <v>341</v>
      </c>
      <c r="R36" s="60">
        <v>314.8546</v>
      </c>
      <c r="S36" s="60">
        <v>325.14500000000004</v>
      </c>
      <c r="T36" s="3">
        <v>306.36435</v>
      </c>
      <c r="U36" s="3">
        <v>291.47682999999995</v>
      </c>
      <c r="V36" s="3">
        <v>287.14062999999999</v>
      </c>
      <c r="W36" s="3">
        <v>275.11464000000001</v>
      </c>
      <c r="Y36" s="48">
        <f t="shared" si="21"/>
        <v>13.589279770032492</v>
      </c>
      <c r="Z36" s="48">
        <f t="shared" si="22"/>
        <v>11.565719927407576</v>
      </c>
      <c r="AA36" s="48">
        <f t="shared" si="23"/>
        <v>10.349691474137497</v>
      </c>
      <c r="AB36" s="48">
        <f t="shared" si="24"/>
        <v>9.808756615895005</v>
      </c>
      <c r="AC36" s="48">
        <f t="shared" si="25"/>
        <v>8.9817391848556163</v>
      </c>
      <c r="AD36" s="48">
        <f t="shared" si="26"/>
        <v>8.8729602619963224</v>
      </c>
      <c r="AE36" s="48">
        <f t="shared" si="27"/>
        <v>8.8216802467558679</v>
      </c>
      <c r="AF36" s="48">
        <f t="shared" si="28"/>
        <v>8.6135682415802197</v>
      </c>
      <c r="AG36" s="48">
        <f t="shared" si="29"/>
        <v>8.647341107397617</v>
      </c>
      <c r="AH36" s="48">
        <f t="shared" si="30"/>
        <v>9.0478261300746148</v>
      </c>
      <c r="AI36" s="48">
        <f t="shared" si="31"/>
        <v>8.8047879910077675</v>
      </c>
      <c r="AJ36" s="48">
        <f t="shared" si="32"/>
        <v>8.8285270305516903</v>
      </c>
      <c r="AK36" s="48">
        <f t="shared" si="33"/>
        <v>8.406895294162787</v>
      </c>
      <c r="AL36" s="48">
        <f t="shared" si="40"/>
        <v>7.8861992008637731</v>
      </c>
      <c r="AM36" s="48">
        <f t="shared" si="41"/>
        <v>7.3794881967863519</v>
      </c>
      <c r="AN36" s="48">
        <f t="shared" si="43"/>
        <v>6.5906455353691538</v>
      </c>
      <c r="AO36" s="48">
        <f t="shared" si="34"/>
        <v>5.8553067299692856</v>
      </c>
      <c r="AP36" s="48">
        <f t="shared" si="35"/>
        <v>5.6384122901055962</v>
      </c>
      <c r="AQ36" s="48">
        <f t="shared" si="36"/>
        <v>4.9965651141241292</v>
      </c>
      <c r="AR36" s="48">
        <f t="shared" si="37"/>
        <v>4.4289068002005587</v>
      </c>
      <c r="AS36" s="48">
        <f t="shared" si="38"/>
        <v>4.0131618730153784</v>
      </c>
      <c r="AT36" s="48">
        <f t="shared" si="39"/>
        <v>3.8083150457941195</v>
      </c>
    </row>
    <row r="37" spans="1:46">
      <c r="A37" s="38" t="s">
        <v>189</v>
      </c>
      <c r="B37" s="43">
        <v>277.20000000000005</v>
      </c>
      <c r="C37" s="43">
        <v>247.29699999999997</v>
      </c>
      <c r="D37" s="43">
        <v>172.63209999999995</v>
      </c>
      <c r="E37" s="43">
        <v>213.43349999999992</v>
      </c>
      <c r="F37" s="43">
        <v>244.46180000000001</v>
      </c>
      <c r="G37" s="43">
        <v>257.37809999999996</v>
      </c>
      <c r="H37" s="43">
        <v>263.44180000000006</v>
      </c>
      <c r="I37" s="43">
        <v>273.74399999999997</v>
      </c>
      <c r="J37" s="43">
        <v>272.03759999999994</v>
      </c>
      <c r="K37" s="49">
        <v>256.5736</v>
      </c>
      <c r="L37" s="50">
        <v>279.48870000000005</v>
      </c>
      <c r="M37" s="41">
        <v>293.82150000000007</v>
      </c>
      <c r="N37" s="41">
        <v>293.38569999999982</v>
      </c>
      <c r="O37" s="41">
        <v>308.25829999999985</v>
      </c>
      <c r="P37" s="41">
        <v>304</v>
      </c>
      <c r="Q37" s="41">
        <v>297</v>
      </c>
      <c r="R37" s="60">
        <v>309.62040000000002</v>
      </c>
      <c r="S37" s="60">
        <v>290.4735</v>
      </c>
      <c r="T37" s="3">
        <v>278.76163999999994</v>
      </c>
      <c r="U37" s="3">
        <v>277.64836000000003</v>
      </c>
      <c r="V37" s="3">
        <v>258.48158000000006</v>
      </c>
      <c r="W37" s="3">
        <v>234.47497999999999</v>
      </c>
      <c r="Y37" s="48">
        <f t="shared" si="21"/>
        <v>6.3663468840521524</v>
      </c>
      <c r="Z37" s="48">
        <f t="shared" si="22"/>
        <v>5.9544293064144629</v>
      </c>
      <c r="AA37" s="48">
        <f t="shared" si="23"/>
        <v>4.4174359960640421</v>
      </c>
      <c r="AB37" s="48">
        <f t="shared" si="24"/>
        <v>5.377817821478021</v>
      </c>
      <c r="AC37" s="48">
        <f t="shared" si="25"/>
        <v>6.0352615571408235</v>
      </c>
      <c r="AD37" s="48">
        <f t="shared" si="26"/>
        <v>6.1522060511353978</v>
      </c>
      <c r="AE37" s="48">
        <f t="shared" si="27"/>
        <v>6.1378581383950372</v>
      </c>
      <c r="AF37" s="48">
        <f t="shared" si="28"/>
        <v>6.2558587830103223</v>
      </c>
      <c r="AG37" s="48">
        <f t="shared" si="29"/>
        <v>6.1768610029849427</v>
      </c>
      <c r="AH37" s="48">
        <f t="shared" si="30"/>
        <v>5.8493825086151059</v>
      </c>
      <c r="AI37" s="48">
        <f t="shared" si="31"/>
        <v>6.2739783131564613</v>
      </c>
      <c r="AJ37" s="48">
        <f t="shared" si="32"/>
        <v>6.4726147802732363</v>
      </c>
      <c r="AK37" s="48">
        <f t="shared" si="33"/>
        <v>6.3049882646070809</v>
      </c>
      <c r="AL37" s="48">
        <f t="shared" si="40"/>
        <v>6.353367222817111</v>
      </c>
      <c r="AM37" s="48">
        <f t="shared" si="41"/>
        <v>6.0305494941479871</v>
      </c>
      <c r="AN37" s="48">
        <f t="shared" si="43"/>
        <v>5.7402396598376493</v>
      </c>
      <c r="AO37" s="48">
        <f t="shared" si="34"/>
        <v>5.757967048459137</v>
      </c>
      <c r="AP37" s="48">
        <f t="shared" si="35"/>
        <v>5.037166040843279</v>
      </c>
      <c r="AQ37" s="48">
        <f t="shared" si="36"/>
        <v>4.5463863063049903</v>
      </c>
      <c r="AR37" s="48">
        <f t="shared" si="37"/>
        <v>4.218787166268184</v>
      </c>
      <c r="AS37" s="48">
        <f t="shared" si="38"/>
        <v>3.6126145635773481</v>
      </c>
      <c r="AT37" s="48">
        <f t="shared" si="39"/>
        <v>3.2457545487084043</v>
      </c>
    </row>
    <row r="38" spans="1:46">
      <c r="A38" s="38" t="s">
        <v>190</v>
      </c>
      <c r="B38" s="43">
        <v>1.7000000000000002</v>
      </c>
      <c r="C38" s="43">
        <v>1.5003</v>
      </c>
      <c r="D38" s="43">
        <v>3.4</v>
      </c>
      <c r="E38" s="43">
        <v>0.3503</v>
      </c>
      <c r="F38" s="43">
        <v>1.9112999999999998</v>
      </c>
      <c r="G38" s="43">
        <v>3.3325999999999998</v>
      </c>
      <c r="H38" s="43">
        <v>2.9523000000000001</v>
      </c>
      <c r="I38" s="43">
        <v>1.6473</v>
      </c>
      <c r="J38" s="43">
        <v>3.0391000000000004</v>
      </c>
      <c r="K38" s="49">
        <v>5.81</v>
      </c>
      <c r="L38" s="50">
        <v>5.4426000000000005</v>
      </c>
      <c r="M38" s="41">
        <v>4.0263</v>
      </c>
      <c r="N38" s="41">
        <v>13.329800000000001</v>
      </c>
      <c r="O38" s="41">
        <v>24.271599999999999</v>
      </c>
      <c r="P38" s="41">
        <v>29</v>
      </c>
      <c r="Q38" s="41">
        <v>66</v>
      </c>
      <c r="R38" s="60">
        <v>68.37469999999999</v>
      </c>
      <c r="S38" s="60">
        <v>64.200800000000001</v>
      </c>
      <c r="T38" s="3">
        <v>67.889740000000003</v>
      </c>
      <c r="U38" s="3">
        <v>74.143780000000007</v>
      </c>
      <c r="V38" s="3">
        <v>77.62239000000001</v>
      </c>
      <c r="W38" s="3">
        <v>95.147899999999993</v>
      </c>
      <c r="Y38" s="48">
        <f t="shared" si="21"/>
        <v>3.9043252896423734E-2</v>
      </c>
      <c r="Z38" s="48">
        <f t="shared" si="22"/>
        <v>3.6124297053395794E-2</v>
      </c>
      <c r="AA38" s="48">
        <f t="shared" si="23"/>
        <v>8.700167805765989E-2</v>
      </c>
      <c r="AB38" s="48">
        <f t="shared" si="24"/>
        <v>8.8264006487442283E-3</v>
      </c>
      <c r="AC38" s="48">
        <f t="shared" si="25"/>
        <v>4.7186085573137616E-2</v>
      </c>
      <c r="AD38" s="48">
        <f t="shared" si="26"/>
        <v>7.9660398013715342E-2</v>
      </c>
      <c r="AE38" s="48">
        <f t="shared" si="27"/>
        <v>6.8784826789004883E-2</v>
      </c>
      <c r="AF38" s="48">
        <f t="shared" si="28"/>
        <v>3.7645669579069875E-2</v>
      </c>
      <c r="AG38" s="48">
        <f t="shared" si="29"/>
        <v>6.9005528184969814E-2</v>
      </c>
      <c r="AH38" s="48">
        <f t="shared" si="30"/>
        <v>0.13245677799685454</v>
      </c>
      <c r="AI38" s="48">
        <f t="shared" si="31"/>
        <v>0.12217579589867268</v>
      </c>
      <c r="AJ38" s="48">
        <f t="shared" si="32"/>
        <v>8.8695649875227392E-2</v>
      </c>
      <c r="AK38" s="48">
        <f t="shared" si="33"/>
        <v>0.28646328900679047</v>
      </c>
      <c r="AL38" s="48">
        <f t="shared" si="40"/>
        <v>0.50025056222436792</v>
      </c>
      <c r="AM38" s="48">
        <f t="shared" si="41"/>
        <v>0.57528268200753818</v>
      </c>
      <c r="AN38" s="48">
        <f t="shared" si="43"/>
        <v>1.2756088132972556</v>
      </c>
      <c r="AO38" s="48">
        <f t="shared" si="34"/>
        <v>1.2715546829223103</v>
      </c>
      <c r="AP38" s="48">
        <f t="shared" si="35"/>
        <v>1.1133204562721595</v>
      </c>
      <c r="AQ38" s="48">
        <f t="shared" si="36"/>
        <v>1.1072290444072801</v>
      </c>
      <c r="AR38" s="48">
        <f t="shared" si="37"/>
        <v>1.1265934634824124</v>
      </c>
      <c r="AS38" s="48">
        <f t="shared" si="38"/>
        <v>1.0848733459988933</v>
      </c>
      <c r="AT38" s="48">
        <f t="shared" si="39"/>
        <v>1.3170988615717225</v>
      </c>
    </row>
    <row r="39" spans="1:46" s="42" customFormat="1">
      <c r="A39" s="82" t="s">
        <v>130</v>
      </c>
      <c r="B39" s="62">
        <f>SUM(B29:B38)</f>
        <v>4354.1453999999985</v>
      </c>
      <c r="C39" s="62">
        <f t="shared" ref="C39:S39" si="44">SUM(C29:C38)</f>
        <v>4153.160399999997</v>
      </c>
      <c r="D39" s="62">
        <f t="shared" si="44"/>
        <v>3907.9706000000001</v>
      </c>
      <c r="E39" s="62">
        <f t="shared" si="44"/>
        <v>3968.7751999999991</v>
      </c>
      <c r="F39" s="62">
        <f t="shared" si="44"/>
        <v>4050.5585000000005</v>
      </c>
      <c r="G39" s="62">
        <f t="shared" si="44"/>
        <v>4183.5090999999993</v>
      </c>
      <c r="H39" s="62">
        <f t="shared" si="44"/>
        <v>4292.0802999999987</v>
      </c>
      <c r="I39" s="62">
        <f t="shared" si="44"/>
        <v>4375.8020999999981</v>
      </c>
      <c r="J39" s="62">
        <f t="shared" si="44"/>
        <v>4404.1398999999983</v>
      </c>
      <c r="K39" s="62">
        <f t="shared" si="44"/>
        <v>4386.3364999999994</v>
      </c>
      <c r="L39" s="62">
        <f t="shared" si="44"/>
        <v>4454.7284999999983</v>
      </c>
      <c r="M39" s="62">
        <f t="shared" si="44"/>
        <v>4539.4559999999974</v>
      </c>
      <c r="N39" s="62">
        <f t="shared" si="44"/>
        <v>4653.2314999999962</v>
      </c>
      <c r="O39" s="62">
        <f t="shared" si="44"/>
        <v>4851.8885999999975</v>
      </c>
      <c r="P39" s="62">
        <f t="shared" si="44"/>
        <v>5041</v>
      </c>
      <c r="Q39" s="62">
        <f t="shared" si="44"/>
        <v>5174</v>
      </c>
      <c r="R39" s="62">
        <f t="shared" si="44"/>
        <v>5377.2520299999996</v>
      </c>
      <c r="S39" s="62">
        <f t="shared" si="44"/>
        <v>5766.6056200000003</v>
      </c>
      <c r="T39" s="62">
        <f t="shared" ref="T39:W39" si="45">SUM(T29:T38)</f>
        <v>6131.4991999999984</v>
      </c>
      <c r="U39" s="62">
        <f t="shared" si="45"/>
        <v>6581.2364800000005</v>
      </c>
      <c r="V39" s="62">
        <f t="shared" si="45"/>
        <v>7154.9725399999998</v>
      </c>
      <c r="W39" s="62">
        <f t="shared" si="45"/>
        <v>7224.0514949999997</v>
      </c>
      <c r="Y39" s="84">
        <f>SUM(Y29:Y38)</f>
        <v>100</v>
      </c>
      <c r="Z39" s="84">
        <f t="shared" ref="Z39:AI39" si="46">SUM(Z29:Z38)</f>
        <v>100.00000000000003</v>
      </c>
      <c r="AA39" s="84">
        <f t="shared" si="46"/>
        <v>100</v>
      </c>
      <c r="AB39" s="84">
        <f t="shared" si="46"/>
        <v>100.00000000000001</v>
      </c>
      <c r="AC39" s="84">
        <f t="shared" si="46"/>
        <v>100</v>
      </c>
      <c r="AD39" s="84">
        <f t="shared" si="46"/>
        <v>99.999999999999986</v>
      </c>
      <c r="AE39" s="84">
        <f t="shared" si="46"/>
        <v>99.999999999999986</v>
      </c>
      <c r="AF39" s="84">
        <f t="shared" si="46"/>
        <v>100.00000000000003</v>
      </c>
      <c r="AG39" s="84">
        <f t="shared" si="46"/>
        <v>100.00000000000001</v>
      </c>
      <c r="AH39" s="84">
        <f t="shared" si="46"/>
        <v>99.999999999999986</v>
      </c>
      <c r="AI39" s="84">
        <f t="shared" si="46"/>
        <v>100.00000000000001</v>
      </c>
      <c r="AJ39" s="84">
        <f t="shared" ref="AJ39:AL39" si="47">SUM(AJ29:AJ38)</f>
        <v>100</v>
      </c>
      <c r="AK39" s="84">
        <f t="shared" si="47"/>
        <v>99.999999999999972</v>
      </c>
      <c r="AL39" s="84">
        <f t="shared" si="47"/>
        <v>100</v>
      </c>
      <c r="AM39" s="85">
        <f t="shared" ref="AM39:AT39" si="48">SUM(AM29:AM38)</f>
        <v>100</v>
      </c>
      <c r="AN39" s="85">
        <f t="shared" si="48"/>
        <v>99.999999999999986</v>
      </c>
      <c r="AO39" s="85">
        <f t="shared" si="48"/>
        <v>100.00000000000001</v>
      </c>
      <c r="AP39" s="85">
        <f t="shared" si="48"/>
        <v>99.999999999999986</v>
      </c>
      <c r="AQ39" s="85">
        <f t="shared" si="48"/>
        <v>100.00000000000001</v>
      </c>
      <c r="AR39" s="85">
        <f t="shared" si="48"/>
        <v>100.00000000000001</v>
      </c>
      <c r="AS39" s="85">
        <f t="shared" si="48"/>
        <v>99.999999999999986</v>
      </c>
      <c r="AT39" s="85">
        <f t="shared" si="48"/>
        <v>100</v>
      </c>
    </row>
    <row r="40" spans="1:46" s="42" customFormat="1">
      <c r="B40" s="45"/>
      <c r="C40" s="45"/>
      <c r="D40" s="45"/>
      <c r="E40" s="45"/>
      <c r="F40" s="45"/>
      <c r="G40" s="45"/>
      <c r="H40" s="45"/>
      <c r="I40" s="45"/>
      <c r="J40" s="45"/>
      <c r="K40" s="45"/>
      <c r="L40" s="45"/>
      <c r="M40" s="45"/>
      <c r="N40" s="45"/>
      <c r="O40" s="45"/>
      <c r="P40" s="45"/>
      <c r="Q40" s="45"/>
      <c r="R40" s="45"/>
      <c r="S40" s="45"/>
      <c r="T40" s="45"/>
      <c r="U40" s="45"/>
      <c r="V40" s="45"/>
      <c r="W40" s="45"/>
      <c r="Y40" s="44"/>
      <c r="Z40" s="44"/>
      <c r="AA40" s="44"/>
      <c r="AB40" s="44"/>
      <c r="AC40" s="44"/>
      <c r="AD40" s="44"/>
      <c r="AE40" s="44"/>
      <c r="AF40" s="44"/>
      <c r="AG40" s="44"/>
      <c r="AH40" s="44"/>
      <c r="AI40" s="44"/>
      <c r="AJ40" s="44"/>
      <c r="AK40" s="44"/>
      <c r="AL40" s="44"/>
      <c r="AM40" s="66"/>
      <c r="AN40" s="66"/>
      <c r="AO40" s="66"/>
      <c r="AP40" s="66"/>
      <c r="AQ40" s="66"/>
    </row>
    <row r="41" spans="1:46" s="42" customFormat="1">
      <c r="A41" s="82" t="s">
        <v>192</v>
      </c>
      <c r="B41" s="82">
        <v>2003</v>
      </c>
      <c r="C41" s="82">
        <v>2004</v>
      </c>
      <c r="D41" s="82">
        <v>2005</v>
      </c>
      <c r="E41" s="82">
        <v>2006</v>
      </c>
      <c r="F41" s="82">
        <v>2007</v>
      </c>
      <c r="G41" s="82">
        <v>2008</v>
      </c>
      <c r="H41" s="82">
        <v>2009</v>
      </c>
      <c r="I41" s="82">
        <v>2010</v>
      </c>
      <c r="J41" s="82">
        <v>2011</v>
      </c>
      <c r="K41" s="82">
        <v>2012</v>
      </c>
      <c r="L41" s="82">
        <v>2013</v>
      </c>
      <c r="M41" s="82">
        <v>2014</v>
      </c>
      <c r="N41" s="82">
        <v>2015</v>
      </c>
      <c r="O41" s="82">
        <v>2016</v>
      </c>
      <c r="P41" s="75">
        <v>2017</v>
      </c>
      <c r="Q41" s="75">
        <v>2018</v>
      </c>
      <c r="R41" s="75">
        <v>2019</v>
      </c>
      <c r="S41" s="75">
        <v>2020</v>
      </c>
      <c r="T41" s="75">
        <v>2021</v>
      </c>
      <c r="U41" s="77">
        <v>2022</v>
      </c>
      <c r="V41" s="77">
        <v>2023</v>
      </c>
      <c r="W41" s="77">
        <v>2024</v>
      </c>
      <c r="Y41" s="82">
        <v>2003</v>
      </c>
      <c r="Z41" s="82">
        <v>2004</v>
      </c>
      <c r="AA41" s="82">
        <v>2005</v>
      </c>
      <c r="AB41" s="82">
        <v>2006</v>
      </c>
      <c r="AC41" s="82">
        <v>2007</v>
      </c>
      <c r="AD41" s="82">
        <v>2008</v>
      </c>
      <c r="AE41" s="82">
        <v>2009</v>
      </c>
      <c r="AF41" s="82">
        <v>2010</v>
      </c>
      <c r="AG41" s="82">
        <v>2011</v>
      </c>
      <c r="AH41" s="82">
        <v>2012</v>
      </c>
      <c r="AI41" s="82">
        <v>2013</v>
      </c>
      <c r="AJ41" s="82">
        <v>2014</v>
      </c>
      <c r="AK41" s="82">
        <v>2015</v>
      </c>
      <c r="AL41" s="82">
        <v>2016</v>
      </c>
      <c r="AM41" s="77">
        <v>2017</v>
      </c>
      <c r="AN41" s="77">
        <v>2018</v>
      </c>
      <c r="AO41" s="77">
        <v>2019</v>
      </c>
      <c r="AP41" s="77">
        <v>2020</v>
      </c>
      <c r="AQ41" s="77">
        <v>2021</v>
      </c>
      <c r="AR41" s="77">
        <v>2022</v>
      </c>
      <c r="AS41" s="77">
        <v>2023</v>
      </c>
      <c r="AT41" s="77">
        <v>2024</v>
      </c>
    </row>
    <row r="42" spans="1:46">
      <c r="A42" s="83" t="s">
        <v>191</v>
      </c>
      <c r="B42" s="86"/>
      <c r="C42" s="86"/>
      <c r="D42" s="86">
        <v>56.143100000000004</v>
      </c>
      <c r="E42" s="86">
        <v>56.142300000000006</v>
      </c>
      <c r="F42" s="86">
        <v>73.617500000000007</v>
      </c>
      <c r="G42" s="86">
        <v>75.869899999999987</v>
      </c>
      <c r="H42" s="86">
        <v>73.09729999999999</v>
      </c>
      <c r="I42" s="86">
        <v>57.25930000000001</v>
      </c>
      <c r="J42" s="86">
        <v>74.122500000000002</v>
      </c>
      <c r="K42" s="41">
        <v>59.09620000000001</v>
      </c>
      <c r="L42" s="41">
        <v>74.734700000000004</v>
      </c>
      <c r="M42" s="72">
        <v>69.535800000000009</v>
      </c>
      <c r="N42" s="41">
        <v>72.435200000000009</v>
      </c>
      <c r="O42" s="41">
        <v>95.236499999999978</v>
      </c>
      <c r="P42" s="41">
        <v>97.347300000000018</v>
      </c>
      <c r="Q42" s="41">
        <v>95.771899999999988</v>
      </c>
      <c r="R42" s="60">
        <v>129.85920000000002</v>
      </c>
      <c r="S42" s="60">
        <v>141.88349999999997</v>
      </c>
      <c r="T42" s="3">
        <v>165.79160000000002</v>
      </c>
      <c r="U42" s="3">
        <v>184.23150000000001</v>
      </c>
      <c r="V42" s="3">
        <v>180.78570000000002</v>
      </c>
      <c r="W42" s="3">
        <v>117.15160599999999</v>
      </c>
      <c r="Y42" s="48"/>
      <c r="Z42" s="48"/>
      <c r="AA42" s="48">
        <f t="shared" ref="AA42:AT42" si="49">+D42/D52*100</f>
        <v>3.0207262352482074</v>
      </c>
      <c r="AB42" s="48">
        <f t="shared" si="49"/>
        <v>2.930063084064106</v>
      </c>
      <c r="AC42" s="48">
        <f t="shared" si="49"/>
        <v>3.7207132347110372</v>
      </c>
      <c r="AD42" s="48">
        <f t="shared" si="49"/>
        <v>3.7167109117671648</v>
      </c>
      <c r="AE42" s="48">
        <f t="shared" si="49"/>
        <v>3.4708764429182359</v>
      </c>
      <c r="AF42" s="48">
        <f t="shared" si="49"/>
        <v>2.8560234350411329</v>
      </c>
      <c r="AG42" s="48">
        <f t="shared" si="49"/>
        <v>3.6353154174696716</v>
      </c>
      <c r="AH42" s="48">
        <f t="shared" si="49"/>
        <v>2.7859015997817527</v>
      </c>
      <c r="AI42" s="48">
        <f t="shared" si="49"/>
        <v>3.2942765929545361</v>
      </c>
      <c r="AJ42" s="48">
        <f t="shared" si="49"/>
        <v>2.9199540354509881</v>
      </c>
      <c r="AK42" s="48">
        <f t="shared" si="49"/>
        <v>2.8440835941138967</v>
      </c>
      <c r="AL42" s="48">
        <f t="shared" si="49"/>
        <v>3.5802764778769576</v>
      </c>
      <c r="AM42" s="48">
        <f t="shared" si="49"/>
        <v>3.5211379939156955</v>
      </c>
      <c r="AN42" s="48">
        <f t="shared" si="49"/>
        <v>3.3618722318724008</v>
      </c>
      <c r="AO42" s="48">
        <f t="shared" si="49"/>
        <v>4.21742154695891</v>
      </c>
      <c r="AP42" s="48">
        <f t="shared" si="49"/>
        <v>4.0584551762009093</v>
      </c>
      <c r="AQ42" s="48">
        <f t="shared" si="49"/>
        <v>4.3011018734962416</v>
      </c>
      <c r="AR42" s="48">
        <f t="shared" si="49"/>
        <v>4.4952782211863109</v>
      </c>
      <c r="AS42" s="48">
        <f t="shared" si="49"/>
        <v>4.4139046229622663</v>
      </c>
      <c r="AT42" s="48">
        <f t="shared" si="49"/>
        <v>2.9723839345851926</v>
      </c>
    </row>
    <row r="43" spans="1:46">
      <c r="A43" s="38" t="s">
        <v>182</v>
      </c>
      <c r="B43" s="43"/>
      <c r="C43" s="43"/>
      <c r="D43" s="43">
        <v>272.4126</v>
      </c>
      <c r="E43" s="43">
        <v>284.72319999999996</v>
      </c>
      <c r="F43" s="43">
        <v>305.46100000000001</v>
      </c>
      <c r="G43" s="43">
        <v>285.16480000000001</v>
      </c>
      <c r="H43" s="43">
        <v>338.99289999999996</v>
      </c>
      <c r="I43" s="43">
        <v>302.87099999999998</v>
      </c>
      <c r="J43" s="43">
        <v>321.85599999999999</v>
      </c>
      <c r="K43" s="41">
        <v>380.65740000000005</v>
      </c>
      <c r="L43" s="41">
        <v>423.76</v>
      </c>
      <c r="M43" s="41">
        <v>446.88369999999998</v>
      </c>
      <c r="N43" s="41">
        <v>473.2165</v>
      </c>
      <c r="O43" s="41">
        <v>464.6377</v>
      </c>
      <c r="P43" s="41">
        <v>458.59269999999992</v>
      </c>
      <c r="Q43" s="41">
        <v>502.55740000000009</v>
      </c>
      <c r="R43" s="60">
        <v>571.2971</v>
      </c>
      <c r="S43" s="60">
        <v>733.16030999999998</v>
      </c>
      <c r="T43" s="3">
        <v>854.11706999999979</v>
      </c>
      <c r="U43" s="3">
        <v>949.35042999999973</v>
      </c>
      <c r="V43" s="3">
        <v>945.01958999999965</v>
      </c>
      <c r="W43" s="3">
        <v>850.64099299999998</v>
      </c>
      <c r="Y43" s="48"/>
      <c r="Z43" s="48"/>
      <c r="AA43" s="48">
        <f t="shared" ref="AA43:AT43" si="50">+D43/D52*100</f>
        <v>14.656901518301904</v>
      </c>
      <c r="AB43" s="48">
        <f t="shared" si="50"/>
        <v>14.859685789442207</v>
      </c>
      <c r="AC43" s="48">
        <f t="shared" si="50"/>
        <v>15.438350737094686</v>
      </c>
      <c r="AD43" s="48">
        <f t="shared" si="50"/>
        <v>13.969639129772169</v>
      </c>
      <c r="AE43" s="48">
        <f t="shared" si="50"/>
        <v>16.096387567345676</v>
      </c>
      <c r="AF43" s="48">
        <f t="shared" si="50"/>
        <v>15.106832842775633</v>
      </c>
      <c r="AG43" s="48">
        <f t="shared" si="50"/>
        <v>15.785329407468964</v>
      </c>
      <c r="AH43" s="48">
        <f t="shared" si="50"/>
        <v>17.94487732931665</v>
      </c>
      <c r="AI43" s="48">
        <f t="shared" si="50"/>
        <v>18.679176460605504</v>
      </c>
      <c r="AJ43" s="48">
        <f t="shared" si="50"/>
        <v>18.765583529523905</v>
      </c>
      <c r="AK43" s="48">
        <f t="shared" si="50"/>
        <v>18.580293615728245</v>
      </c>
      <c r="AL43" s="48">
        <f t="shared" si="50"/>
        <v>17.46737257296153</v>
      </c>
      <c r="AM43" s="48">
        <f t="shared" si="50"/>
        <v>16.58770381615496</v>
      </c>
      <c r="AN43" s="48">
        <f t="shared" si="50"/>
        <v>17.641226372056849</v>
      </c>
      <c r="AO43" s="48">
        <f t="shared" si="50"/>
        <v>18.55394688443436</v>
      </c>
      <c r="AP43" s="48">
        <f t="shared" si="50"/>
        <v>20.971418488439909</v>
      </c>
      <c r="AQ43" s="48">
        <f t="shared" si="50"/>
        <v>22.158206627851587</v>
      </c>
      <c r="AR43" s="48">
        <f t="shared" si="50"/>
        <v>23.164303130859039</v>
      </c>
      <c r="AS43" s="48">
        <f t="shared" si="50"/>
        <v>23.072767022452016</v>
      </c>
      <c r="AT43" s="48">
        <f t="shared" si="50"/>
        <v>21.582560478878928</v>
      </c>
    </row>
    <row r="44" spans="1:46">
      <c r="A44" s="38" t="s">
        <v>183</v>
      </c>
      <c r="B44" s="43"/>
      <c r="C44" s="43"/>
      <c r="D44" s="43">
        <v>330.70319999999998</v>
      </c>
      <c r="E44" s="43">
        <v>331.69819999999993</v>
      </c>
      <c r="F44" s="43">
        <v>308.45959999999991</v>
      </c>
      <c r="G44" s="43">
        <v>336.14690000000002</v>
      </c>
      <c r="H44" s="43">
        <v>329.46899999999994</v>
      </c>
      <c r="I44" s="43">
        <v>313.61680000000001</v>
      </c>
      <c r="J44" s="43">
        <v>326.2355</v>
      </c>
      <c r="K44" s="41">
        <v>344.57479999999998</v>
      </c>
      <c r="L44" s="41">
        <v>410.23809999999997</v>
      </c>
      <c r="M44" s="41">
        <v>460.49549999999999</v>
      </c>
      <c r="N44" s="41">
        <v>511.55129999999997</v>
      </c>
      <c r="O44" s="41">
        <v>549.99360000000001</v>
      </c>
      <c r="P44" s="41">
        <v>564.98900000000003</v>
      </c>
      <c r="Q44" s="41">
        <v>537.15170000000001</v>
      </c>
      <c r="R44" s="60">
        <v>584.0299</v>
      </c>
      <c r="S44" s="60">
        <v>684.13741000000005</v>
      </c>
      <c r="T44" s="3">
        <v>754.54567999999983</v>
      </c>
      <c r="U44" s="3">
        <v>786.83163000000002</v>
      </c>
      <c r="V44" s="3">
        <v>752.99894999999981</v>
      </c>
      <c r="W44" s="3">
        <v>768.614239</v>
      </c>
      <c r="Y44" s="48"/>
      <c r="Z44" s="48"/>
      <c r="AA44" s="48">
        <f t="shared" ref="AA44:AT44" si="51">+D44/D52*100</f>
        <v>17.793171953820412</v>
      </c>
      <c r="AB44" s="48">
        <f t="shared" si="51"/>
        <v>17.311308066654064</v>
      </c>
      <c r="AC44" s="48">
        <f t="shared" si="51"/>
        <v>15.589903434559337</v>
      </c>
      <c r="AD44" s="48">
        <f t="shared" si="51"/>
        <v>16.467147725075506</v>
      </c>
      <c r="AE44" s="48">
        <f t="shared" si="51"/>
        <v>15.644164569304586</v>
      </c>
      <c r="AF44" s="48">
        <f t="shared" si="51"/>
        <v>15.642820125684523</v>
      </c>
      <c r="AG44" s="48">
        <f t="shared" si="51"/>
        <v>16.000120649950109</v>
      </c>
      <c r="AH44" s="48">
        <f t="shared" si="51"/>
        <v>16.243878397671548</v>
      </c>
      <c r="AI44" s="48">
        <f t="shared" si="51"/>
        <v>18.083136352566374</v>
      </c>
      <c r="AJ44" s="48">
        <f t="shared" si="51"/>
        <v>19.337171550942394</v>
      </c>
      <c r="AK44" s="48">
        <f t="shared" si="51"/>
        <v>20.08546479995411</v>
      </c>
      <c r="AL44" s="48">
        <f t="shared" si="51"/>
        <v>20.676202391550181</v>
      </c>
      <c r="AM44" s="48">
        <f t="shared" si="51"/>
        <v>20.436152148487267</v>
      </c>
      <c r="AN44" s="48">
        <f t="shared" si="51"/>
        <v>18.855586915713843</v>
      </c>
      <c r="AO44" s="48">
        <f t="shared" si="51"/>
        <v>18.967468491475824</v>
      </c>
      <c r="AP44" s="48">
        <f t="shared" si="51"/>
        <v>19.569160704713262</v>
      </c>
      <c r="AQ44" s="48">
        <f t="shared" si="51"/>
        <v>19.575043837483292</v>
      </c>
      <c r="AR44" s="48">
        <f t="shared" si="51"/>
        <v>19.198818280693178</v>
      </c>
      <c r="AS44" s="48">
        <f t="shared" si="51"/>
        <v>18.384559987270734</v>
      </c>
      <c r="AT44" s="48">
        <f t="shared" si="51"/>
        <v>19.501368303026283</v>
      </c>
    </row>
    <row r="45" spans="1:46">
      <c r="A45" s="38" t="s">
        <v>184</v>
      </c>
      <c r="B45" s="43"/>
      <c r="C45" s="43"/>
      <c r="D45" s="43">
        <v>212.9811</v>
      </c>
      <c r="E45" s="43">
        <v>214.06210000000002</v>
      </c>
      <c r="F45" s="43">
        <v>228.8167</v>
      </c>
      <c r="G45" s="43">
        <v>241.37379999999996</v>
      </c>
      <c r="H45" s="43">
        <v>245.06270000000001</v>
      </c>
      <c r="I45" s="43">
        <v>231.65450000000004</v>
      </c>
      <c r="J45" s="43">
        <v>229.01890000000003</v>
      </c>
      <c r="K45" s="41">
        <v>265.10449999999997</v>
      </c>
      <c r="L45" s="41">
        <v>271.9144</v>
      </c>
      <c r="M45" s="41">
        <v>314.07219999999995</v>
      </c>
      <c r="N45" s="41">
        <v>335.15149999999994</v>
      </c>
      <c r="O45" s="41">
        <v>357.97969999999998</v>
      </c>
      <c r="P45" s="41">
        <v>404.06570000000011</v>
      </c>
      <c r="Q45" s="41">
        <v>420.75380000000001</v>
      </c>
      <c r="R45" s="60">
        <v>444.32119999999998</v>
      </c>
      <c r="S45" s="60">
        <v>524.78729999999996</v>
      </c>
      <c r="T45" s="3">
        <v>574.40283000000011</v>
      </c>
      <c r="U45" s="3">
        <v>592.83650999999986</v>
      </c>
      <c r="V45" s="3">
        <v>616.86112000000003</v>
      </c>
      <c r="W45" s="3">
        <v>592.906972</v>
      </c>
      <c r="Y45" s="48"/>
      <c r="Z45" s="48"/>
      <c r="AA45" s="48">
        <f t="shared" ref="AA45:AT45" si="52">+D45/D52*100</f>
        <v>11.459246040600215</v>
      </c>
      <c r="AB45" s="48">
        <f t="shared" si="52"/>
        <v>11.171887452192717</v>
      </c>
      <c r="AC45" s="48">
        <f t="shared" si="52"/>
        <v>11.564659544441264</v>
      </c>
      <c r="AD45" s="48">
        <f t="shared" si="52"/>
        <v>11.824407785890125</v>
      </c>
      <c r="AE45" s="48">
        <f t="shared" si="52"/>
        <v>11.636303289833398</v>
      </c>
      <c r="AF45" s="48">
        <f t="shared" si="52"/>
        <v>11.554641443970432</v>
      </c>
      <c r="AG45" s="48">
        <f t="shared" si="52"/>
        <v>11.232162137838644</v>
      </c>
      <c r="AH45" s="48">
        <f t="shared" si="52"/>
        <v>12.497504926870787</v>
      </c>
      <c r="AI45" s="48">
        <f t="shared" si="52"/>
        <v>11.985881300216324</v>
      </c>
      <c r="AJ45" s="48">
        <f t="shared" si="52"/>
        <v>13.18855018297006</v>
      </c>
      <c r="AK45" s="48">
        <f t="shared" si="52"/>
        <v>13.159332516410025</v>
      </c>
      <c r="AL45" s="48">
        <f t="shared" si="52"/>
        <v>13.457721561244377</v>
      </c>
      <c r="AM45" s="48">
        <f t="shared" si="52"/>
        <v>14.615413969448987</v>
      </c>
      <c r="AN45" s="48">
        <f t="shared" si="52"/>
        <v>14.769682095424589</v>
      </c>
      <c r="AO45" s="48">
        <f t="shared" si="52"/>
        <v>14.430165923174012</v>
      </c>
      <c r="AP45" s="48">
        <f t="shared" si="52"/>
        <v>15.011088210323962</v>
      </c>
      <c r="AQ45" s="48">
        <f t="shared" si="52"/>
        <v>14.901630047930917</v>
      </c>
      <c r="AR45" s="48">
        <f t="shared" si="52"/>
        <v>14.465306161688416</v>
      </c>
      <c r="AS45" s="48">
        <f t="shared" si="52"/>
        <v>15.060738483705741</v>
      </c>
      <c r="AT45" s="48">
        <f t="shared" si="52"/>
        <v>15.043303446274162</v>
      </c>
    </row>
    <row r="46" spans="1:46">
      <c r="A46" s="38" t="s">
        <v>185</v>
      </c>
      <c r="B46" s="43"/>
      <c r="C46" s="43"/>
      <c r="D46" s="43">
        <v>183.85419999999999</v>
      </c>
      <c r="E46" s="43">
        <v>205.19119999999998</v>
      </c>
      <c r="F46" s="43">
        <v>197.7998</v>
      </c>
      <c r="G46" s="43">
        <v>204.18849999999998</v>
      </c>
      <c r="H46" s="43">
        <v>200.06900000000002</v>
      </c>
      <c r="I46" s="43">
        <v>196.92599999999999</v>
      </c>
      <c r="J46" s="43">
        <v>197.41980000000001</v>
      </c>
      <c r="K46" s="41">
        <v>211.8032</v>
      </c>
      <c r="L46" s="41">
        <v>221.89909999999998</v>
      </c>
      <c r="M46" s="41">
        <v>222.6626</v>
      </c>
      <c r="N46" s="41">
        <v>233.7131</v>
      </c>
      <c r="O46" s="41">
        <v>240.34889999999996</v>
      </c>
      <c r="P46" s="41">
        <v>274.12429999999995</v>
      </c>
      <c r="Q46" s="41">
        <v>292.8057</v>
      </c>
      <c r="R46" s="60">
        <v>319.53970000000004</v>
      </c>
      <c r="S46" s="60">
        <v>358.19290000000001</v>
      </c>
      <c r="T46" s="3">
        <v>423.24524000000002</v>
      </c>
      <c r="U46" s="3">
        <v>439.11601000000002</v>
      </c>
      <c r="V46" s="3">
        <v>450.38255999999996</v>
      </c>
      <c r="W46" s="3">
        <v>440.84581200000002</v>
      </c>
      <c r="Y46" s="48"/>
      <c r="Z46" s="48"/>
      <c r="AA46" s="48">
        <f t="shared" ref="AA46:AT46" si="53">+D46/D52*100</f>
        <v>9.8921008173857672</v>
      </c>
      <c r="AB46" s="48">
        <f t="shared" si="53"/>
        <v>10.708915742582951</v>
      </c>
      <c r="AC46" s="48">
        <f t="shared" si="53"/>
        <v>9.9970296965150425</v>
      </c>
      <c r="AD46" s="48">
        <f t="shared" si="53"/>
        <v>10.002776147159411</v>
      </c>
      <c r="AE46" s="48">
        <f t="shared" si="53"/>
        <v>9.4998690657275802</v>
      </c>
      <c r="AF46" s="48">
        <f t="shared" si="53"/>
        <v>9.8224265921677354</v>
      </c>
      <c r="AG46" s="48">
        <f t="shared" si="53"/>
        <v>9.6823939108068267</v>
      </c>
      <c r="AH46" s="48">
        <f t="shared" si="53"/>
        <v>9.9847853790750403</v>
      </c>
      <c r="AI46" s="48">
        <f t="shared" si="53"/>
        <v>9.7812262727712529</v>
      </c>
      <c r="AJ46" s="48">
        <f t="shared" si="53"/>
        <v>9.3500694234338138</v>
      </c>
      <c r="AK46" s="48">
        <f t="shared" si="53"/>
        <v>9.1764721218344185</v>
      </c>
      <c r="AL46" s="48">
        <f t="shared" si="53"/>
        <v>9.0355642338137283</v>
      </c>
      <c r="AM46" s="48">
        <f t="shared" si="53"/>
        <v>9.9153185325688931</v>
      </c>
      <c r="AN46" s="48">
        <f t="shared" si="53"/>
        <v>10.278331662668911</v>
      </c>
      <c r="AO46" s="48">
        <f t="shared" si="53"/>
        <v>10.377652225554954</v>
      </c>
      <c r="AP46" s="48">
        <f t="shared" si="53"/>
        <v>10.245799046988656</v>
      </c>
      <c r="AQ46" s="48">
        <f t="shared" si="53"/>
        <v>10.980175682678533</v>
      </c>
      <c r="AR46" s="48">
        <f t="shared" si="53"/>
        <v>10.71450124613451</v>
      </c>
      <c r="AS46" s="48">
        <f t="shared" si="53"/>
        <v>10.996144405700118</v>
      </c>
      <c r="AT46" s="48">
        <f t="shared" si="53"/>
        <v>11.185190318414964</v>
      </c>
    </row>
    <row r="47" spans="1:46">
      <c r="A47" s="38" t="s">
        <v>186</v>
      </c>
      <c r="B47" s="43"/>
      <c r="C47" s="43"/>
      <c r="D47" s="43">
        <v>226.57480000000001</v>
      </c>
      <c r="E47" s="43">
        <v>209.46250000000001</v>
      </c>
      <c r="F47" s="43">
        <v>218.3169</v>
      </c>
      <c r="G47" s="43">
        <v>215.44</v>
      </c>
      <c r="H47" s="43">
        <v>207.77419999999998</v>
      </c>
      <c r="I47" s="43">
        <v>202.86949999999999</v>
      </c>
      <c r="J47" s="43">
        <v>202.93079999999998</v>
      </c>
      <c r="K47" s="41">
        <v>187.3578</v>
      </c>
      <c r="L47" s="41">
        <v>199.9212</v>
      </c>
      <c r="M47" s="41">
        <v>190.4127</v>
      </c>
      <c r="N47" s="41">
        <v>217.98709999999997</v>
      </c>
      <c r="O47" s="41">
        <v>220.04919999999998</v>
      </c>
      <c r="P47" s="41">
        <v>231.33940000000001</v>
      </c>
      <c r="Q47" s="41">
        <v>242.90329999999997</v>
      </c>
      <c r="R47" s="60">
        <v>262.91028999999997</v>
      </c>
      <c r="S47" s="60">
        <v>272.38433684210526</v>
      </c>
      <c r="T47" s="3">
        <v>285.37668000000002</v>
      </c>
      <c r="U47" s="3">
        <v>310.22001</v>
      </c>
      <c r="V47" s="3">
        <v>309.19160999999997</v>
      </c>
      <c r="W47" s="3">
        <v>329.16940300000005</v>
      </c>
      <c r="Y47" s="48"/>
      <c r="Z47" s="48"/>
      <c r="AA47" s="48">
        <f t="shared" ref="AA47:AT47" si="54">+D47/D52*100</f>
        <v>12.190642173412503</v>
      </c>
      <c r="AB47" s="48">
        <f t="shared" si="54"/>
        <v>10.931834619275978</v>
      </c>
      <c r="AC47" s="48">
        <f t="shared" si="54"/>
        <v>11.033987559902005</v>
      </c>
      <c r="AD47" s="48">
        <f t="shared" si="54"/>
        <v>10.553964073118827</v>
      </c>
      <c r="AE47" s="48">
        <f t="shared" si="54"/>
        <v>9.8657347976762768</v>
      </c>
      <c r="AF47" s="48">
        <f t="shared" si="54"/>
        <v>10.118881059584679</v>
      </c>
      <c r="AG47" s="48">
        <f t="shared" si="54"/>
        <v>9.9526792258687191</v>
      </c>
      <c r="AH47" s="48">
        <f t="shared" si="54"/>
        <v>8.8323850730095934</v>
      </c>
      <c r="AI47" s="48">
        <f t="shared" si="54"/>
        <v>8.8124489640740151</v>
      </c>
      <c r="AJ47" s="48">
        <f t="shared" si="54"/>
        <v>7.9958285051170517</v>
      </c>
      <c r="AK47" s="48">
        <f t="shared" si="54"/>
        <v>8.5590090845122972</v>
      </c>
      <c r="AL47" s="48">
        <f t="shared" si="54"/>
        <v>8.2724267978731092</v>
      </c>
      <c r="AM47" s="48">
        <f t="shared" si="54"/>
        <v>8.3677508346883833</v>
      </c>
      <c r="AN47" s="48">
        <f t="shared" si="54"/>
        <v>8.526612287113144</v>
      </c>
      <c r="AO47" s="48">
        <f t="shared" si="54"/>
        <v>8.5385057197581329</v>
      </c>
      <c r="AP47" s="48">
        <f t="shared" si="54"/>
        <v>7.7913190876521528</v>
      </c>
      <c r="AQ47" s="48">
        <f t="shared" si="54"/>
        <v>7.403476249702261</v>
      </c>
      <c r="AR47" s="48">
        <f t="shared" si="54"/>
        <v>7.5694181219237713</v>
      </c>
      <c r="AS47" s="48">
        <f t="shared" si="54"/>
        <v>7.548950369194829</v>
      </c>
      <c r="AT47" s="48">
        <f t="shared" si="54"/>
        <v>8.3517237077757098</v>
      </c>
    </row>
    <row r="48" spans="1:46">
      <c r="A48" s="38" t="s">
        <v>187</v>
      </c>
      <c r="B48" s="43"/>
      <c r="C48" s="43"/>
      <c r="D48" s="43">
        <v>225.28959999999998</v>
      </c>
      <c r="E48" s="43">
        <v>236.83939999999996</v>
      </c>
      <c r="F48" s="43">
        <v>240.947</v>
      </c>
      <c r="G48" s="43">
        <v>255.56969999999995</v>
      </c>
      <c r="H48" s="43">
        <v>267.03419999999994</v>
      </c>
      <c r="I48" s="43">
        <v>239.00230000000005</v>
      </c>
      <c r="J48" s="43">
        <v>221.6848</v>
      </c>
      <c r="K48" s="41">
        <v>219.23730000000006</v>
      </c>
      <c r="L48" s="41">
        <v>212.77819999999997</v>
      </c>
      <c r="M48" s="41">
        <v>216.65099999999998</v>
      </c>
      <c r="N48" s="41">
        <v>208.8297</v>
      </c>
      <c r="O48" s="41">
        <v>226.66449999999998</v>
      </c>
      <c r="P48" s="41">
        <v>226.28120000000001</v>
      </c>
      <c r="Q48" s="41">
        <v>240.37269999999998</v>
      </c>
      <c r="R48" s="60">
        <v>222.67130000000003</v>
      </c>
      <c r="S48" s="60">
        <v>240.05289999999997</v>
      </c>
      <c r="T48" s="3">
        <v>243.82911842105258</v>
      </c>
      <c r="U48" s="3">
        <v>264.36581999999999</v>
      </c>
      <c r="V48" s="3">
        <v>248.67979000000003</v>
      </c>
      <c r="W48" s="3">
        <v>256.88360399999999</v>
      </c>
      <c r="Y48" s="48"/>
      <c r="Z48" s="48"/>
      <c r="AA48" s="48">
        <f t="shared" ref="AA48:AT48" si="55">+D48/D52*100</f>
        <v>12.121493206619769</v>
      </c>
      <c r="AB48" s="48">
        <f t="shared" si="55"/>
        <v>12.360633297743275</v>
      </c>
      <c r="AC48" s="48">
        <f t="shared" si="55"/>
        <v>12.177738876814889</v>
      </c>
      <c r="AD48" s="48">
        <f t="shared" si="55"/>
        <v>12.519835833539528</v>
      </c>
      <c r="AE48" s="48">
        <f t="shared" si="55"/>
        <v>12.679575226903275</v>
      </c>
      <c r="AF48" s="48">
        <f t="shared" si="55"/>
        <v>11.921140667607382</v>
      </c>
      <c r="AG48" s="48">
        <f t="shared" si="55"/>
        <v>10.872463439018928</v>
      </c>
      <c r="AH48" s="48">
        <f t="shared" si="55"/>
        <v>10.335242279568435</v>
      </c>
      <c r="AI48" s="48">
        <f t="shared" si="55"/>
        <v>9.3791805379696278</v>
      </c>
      <c r="AJ48" s="48">
        <f t="shared" si="55"/>
        <v>9.0976297351075548</v>
      </c>
      <c r="AK48" s="48">
        <f t="shared" si="55"/>
        <v>8.1994544604519177</v>
      </c>
      <c r="AL48" s="48">
        <f t="shared" si="55"/>
        <v>8.5211192948054766</v>
      </c>
      <c r="AM48" s="48">
        <f t="shared" si="55"/>
        <v>8.1847912641525351</v>
      </c>
      <c r="AN48" s="48">
        <f t="shared" si="55"/>
        <v>8.4377808671457402</v>
      </c>
      <c r="AO48" s="48">
        <f t="shared" si="55"/>
        <v>7.2316689037769484</v>
      </c>
      <c r="AP48" s="48">
        <f t="shared" si="55"/>
        <v>6.8665062150781404</v>
      </c>
      <c r="AQ48" s="48">
        <f t="shared" si="55"/>
        <v>6.3256152787820747</v>
      </c>
      <c r="AR48" s="48">
        <f t="shared" si="55"/>
        <v>6.4505685133761608</v>
      </c>
      <c r="AS48" s="48">
        <f t="shared" si="55"/>
        <v>6.0715470013296713</v>
      </c>
      <c r="AT48" s="48">
        <f t="shared" si="55"/>
        <v>6.5176801553018793</v>
      </c>
    </row>
    <row r="49" spans="1:46">
      <c r="A49" s="38" t="s">
        <v>188</v>
      </c>
      <c r="B49" s="43"/>
      <c r="C49" s="43"/>
      <c r="D49" s="43">
        <v>241.91189999999995</v>
      </c>
      <c r="E49" s="43">
        <v>240.4768</v>
      </c>
      <c r="F49" s="43">
        <v>242.85470000000001</v>
      </c>
      <c r="G49" s="43">
        <v>233.96359999999999</v>
      </c>
      <c r="H49" s="43">
        <v>232.02869999999999</v>
      </c>
      <c r="I49" s="43">
        <v>242.48359999999997</v>
      </c>
      <c r="J49" s="43">
        <v>247.95600000000002</v>
      </c>
      <c r="K49" s="41">
        <v>236.20140000000001</v>
      </c>
      <c r="L49" s="41">
        <v>244.34620000000001</v>
      </c>
      <c r="M49" s="41">
        <v>236.41570000000002</v>
      </c>
      <c r="N49" s="41">
        <v>243.70280000000002</v>
      </c>
      <c r="O49" s="41">
        <v>235.2801</v>
      </c>
      <c r="P49" s="41">
        <v>247.1568</v>
      </c>
      <c r="Q49" s="41">
        <v>234.09450000000001</v>
      </c>
      <c r="R49" s="60">
        <v>248.57400000000001</v>
      </c>
      <c r="S49" s="60">
        <v>241.78295263157892</v>
      </c>
      <c r="T49" s="3">
        <v>254.45136842105262</v>
      </c>
      <c r="U49" s="3">
        <v>263.61792999999994</v>
      </c>
      <c r="V49" s="3">
        <v>275.01138999999995</v>
      </c>
      <c r="W49" s="3">
        <v>250.32637699999998</v>
      </c>
      <c r="Y49" s="48"/>
      <c r="Z49" s="48"/>
      <c r="AA49" s="48">
        <f t="shared" ref="AA49:AT49" si="56">+D49/D52*100</f>
        <v>13.015840289345274</v>
      </c>
      <c r="AB49" s="48">
        <f t="shared" si="56"/>
        <v>12.550468973552334</v>
      </c>
      <c r="AC49" s="48">
        <f t="shared" si="56"/>
        <v>12.274156231898372</v>
      </c>
      <c r="AD49" s="48">
        <f t="shared" si="56"/>
        <v>11.461397274496582</v>
      </c>
      <c r="AE49" s="48">
        <f t="shared" si="56"/>
        <v>11.017410340887318</v>
      </c>
      <c r="AF49" s="48">
        <f t="shared" si="56"/>
        <v>12.094783628391193</v>
      </c>
      <c r="AG49" s="48">
        <f t="shared" si="56"/>
        <v>12.160926434673815</v>
      </c>
      <c r="AH49" s="48">
        <f t="shared" si="56"/>
        <v>11.134960591894059</v>
      </c>
      <c r="AI49" s="48">
        <f t="shared" si="56"/>
        <v>10.770685735506902</v>
      </c>
      <c r="AJ49" s="48">
        <f t="shared" si="56"/>
        <v>9.9275909281114192</v>
      </c>
      <c r="AK49" s="48">
        <f t="shared" si="56"/>
        <v>9.568706034077632</v>
      </c>
      <c r="AL49" s="48">
        <f t="shared" si="56"/>
        <v>8.8450101352164197</v>
      </c>
      <c r="AM49" s="48">
        <f t="shared" si="56"/>
        <v>8.9398801911775951</v>
      </c>
      <c r="AN49" s="48">
        <f t="shared" si="56"/>
        <v>8.2173977877023834</v>
      </c>
      <c r="AO49" s="48">
        <f t="shared" si="56"/>
        <v>8.0729077617432097</v>
      </c>
      <c r="AP49" s="48">
        <f t="shared" si="56"/>
        <v>6.9159928788391234</v>
      </c>
      <c r="AQ49" s="48">
        <f t="shared" si="56"/>
        <v>6.6011864137234433</v>
      </c>
      <c r="AR49" s="48">
        <f t="shared" si="56"/>
        <v>6.4323198771285961</v>
      </c>
      <c r="AS49" s="48">
        <f t="shared" si="56"/>
        <v>6.71443618432364</v>
      </c>
      <c r="AT49" s="48">
        <f t="shared" si="56"/>
        <v>6.3513094425501624</v>
      </c>
    </row>
    <row r="50" spans="1:46">
      <c r="A50" s="38" t="s">
        <v>189</v>
      </c>
      <c r="B50" s="43"/>
      <c r="C50" s="43"/>
      <c r="D50" s="43">
        <v>106.4545</v>
      </c>
      <c r="E50" s="43">
        <v>135.1472</v>
      </c>
      <c r="F50" s="43">
        <v>158.51140000000004</v>
      </c>
      <c r="G50" s="43">
        <v>184.60839999999996</v>
      </c>
      <c r="H50" s="43">
        <v>203.75659999999999</v>
      </c>
      <c r="I50" s="43">
        <v>207.26119999999997</v>
      </c>
      <c r="J50" s="43">
        <v>206.56810000000002</v>
      </c>
      <c r="K50" s="41">
        <v>205.53841578947367</v>
      </c>
      <c r="L50" s="41">
        <v>196.32499999999999</v>
      </c>
      <c r="M50" s="41">
        <v>209.02949999999998</v>
      </c>
      <c r="N50" s="41">
        <v>227.08210000000003</v>
      </c>
      <c r="O50" s="41">
        <v>239.43480000000002</v>
      </c>
      <c r="P50" s="41">
        <v>227.5829</v>
      </c>
      <c r="Q50" s="41">
        <v>237.12260000000001</v>
      </c>
      <c r="R50" s="60">
        <v>226.04300000000003</v>
      </c>
      <c r="S50" s="60">
        <v>228.35430000000002</v>
      </c>
      <c r="T50" s="3">
        <v>226.42037999999997</v>
      </c>
      <c r="U50" s="3">
        <v>239.39778999999993</v>
      </c>
      <c r="V50" s="3">
        <v>239.30963999999997</v>
      </c>
      <c r="W50" s="3">
        <v>241.65012899999999</v>
      </c>
      <c r="Y50" s="48"/>
      <c r="Z50" s="48"/>
      <c r="AA50" s="48">
        <f t="shared" ref="AA50:AT50" si="57">+D50/D52*100</f>
        <v>5.7276833842490031</v>
      </c>
      <c r="AB50" s="48">
        <f t="shared" si="57"/>
        <v>7.0533238152806081</v>
      </c>
      <c r="AC50" s="48">
        <f t="shared" si="57"/>
        <v>8.0113487123656082</v>
      </c>
      <c r="AD50" s="48">
        <f t="shared" si="57"/>
        <v>9.0435871759930802</v>
      </c>
      <c r="AE50" s="48">
        <f t="shared" si="57"/>
        <v>9.6749672426904123</v>
      </c>
      <c r="AF50" s="48">
        <f t="shared" si="57"/>
        <v>10.337933652258185</v>
      </c>
      <c r="AG50" s="48">
        <f t="shared" si="57"/>
        <v>10.13106949559738</v>
      </c>
      <c r="AH50" s="48">
        <f t="shared" si="57"/>
        <v>9.6894521367617834</v>
      </c>
      <c r="AI50" s="48">
        <f t="shared" si="57"/>
        <v>8.6539298627250698</v>
      </c>
      <c r="AJ50" s="48">
        <f t="shared" si="57"/>
        <v>8.7775869703563068</v>
      </c>
      <c r="AK50" s="48">
        <f t="shared" si="57"/>
        <v>8.9161136453952121</v>
      </c>
      <c r="AL50" s="48">
        <f t="shared" si="57"/>
        <v>9.0011999855640852</v>
      </c>
      <c r="AM50" s="48">
        <f t="shared" si="57"/>
        <v>8.2318749051644584</v>
      </c>
      <c r="AN50" s="48">
        <f t="shared" si="57"/>
        <v>8.3236929045929617</v>
      </c>
      <c r="AO50" s="48">
        <f t="shared" si="57"/>
        <v>7.3411711972600546</v>
      </c>
      <c r="AP50" s="48">
        <f t="shared" si="57"/>
        <v>6.5318778493816092</v>
      </c>
      <c r="AQ50" s="48">
        <f t="shared" si="57"/>
        <v>5.8739834865923894</v>
      </c>
      <c r="AR50" s="48">
        <f t="shared" si="57"/>
        <v>5.841344566955887</v>
      </c>
      <c r="AS50" s="48">
        <f t="shared" si="57"/>
        <v>5.8427736613871311</v>
      </c>
      <c r="AT50" s="48">
        <f t="shared" si="57"/>
        <v>6.1311746868415913</v>
      </c>
    </row>
    <row r="51" spans="1:46">
      <c r="A51" s="38" t="s">
        <v>190</v>
      </c>
      <c r="B51" s="43"/>
      <c r="C51" s="43"/>
      <c r="D51" s="43">
        <v>2.2710999999999997</v>
      </c>
      <c r="E51" s="43">
        <v>2.3353000000000002</v>
      </c>
      <c r="F51" s="43">
        <v>3.8010999999999999</v>
      </c>
      <c r="G51" s="43">
        <v>8.992700000000001</v>
      </c>
      <c r="H51" s="43">
        <v>8.7339000000000002</v>
      </c>
      <c r="I51" s="43">
        <v>10.9168</v>
      </c>
      <c r="J51" s="43">
        <v>11.164099999999998</v>
      </c>
      <c r="K51" s="41">
        <v>11.688400000000001</v>
      </c>
      <c r="L51" s="41">
        <v>12.7056</v>
      </c>
      <c r="M51" s="41">
        <v>15.241800000000003</v>
      </c>
      <c r="N51" s="41">
        <v>23.203800000000001</v>
      </c>
      <c r="O51" s="41">
        <v>30.407</v>
      </c>
      <c r="P51" s="41">
        <v>33.175200000000004</v>
      </c>
      <c r="Q51" s="41">
        <v>45.233199999999997</v>
      </c>
      <c r="R51" s="60">
        <v>69.86790000000002</v>
      </c>
      <c r="S51" s="60">
        <v>71.261800000000008</v>
      </c>
      <c r="T51" s="3">
        <v>72.450889999999987</v>
      </c>
      <c r="U51" s="3">
        <v>68.366020000000006</v>
      </c>
      <c r="V51" s="3">
        <v>77.58217999999998</v>
      </c>
      <c r="W51" s="3">
        <v>93.145785999999987</v>
      </c>
      <c r="Y51" s="48"/>
      <c r="Z51" s="48"/>
      <c r="AA51" s="48">
        <f t="shared" ref="AA51:AT51" si="58">+D51/D52*100</f>
        <v>0.12219438101694066</v>
      </c>
      <c r="AB51" s="48">
        <f t="shared" si="58"/>
        <v>0.12187915921176916</v>
      </c>
      <c r="AC51" s="48">
        <f t="shared" si="58"/>
        <v>0.19211197169776373</v>
      </c>
      <c r="AD51" s="48">
        <f t="shared" si="58"/>
        <v>0.44053394318759598</v>
      </c>
      <c r="AE51" s="48">
        <f t="shared" si="58"/>
        <v>0.41471145671322451</v>
      </c>
      <c r="AF51" s="48">
        <f t="shared" si="58"/>
        <v>0.54451655251910225</v>
      </c>
      <c r="AG51" s="48">
        <f t="shared" si="58"/>
        <v>0.5475398813069331</v>
      </c>
      <c r="AH51" s="48">
        <f t="shared" si="58"/>
        <v>0.55101228605035579</v>
      </c>
      <c r="AI51" s="48">
        <f t="shared" si="58"/>
        <v>0.56005792061041459</v>
      </c>
      <c r="AJ51" s="48">
        <f t="shared" si="58"/>
        <v>0.64003513898649145</v>
      </c>
      <c r="AK51" s="48">
        <f t="shared" si="58"/>
        <v>0.9110701275222548</v>
      </c>
      <c r="AL51" s="48">
        <f t="shared" si="58"/>
        <v>1.1431065490941463</v>
      </c>
      <c r="AM51" s="48">
        <f t="shared" si="58"/>
        <v>1.1999763442412061</v>
      </c>
      <c r="AN51" s="48">
        <f t="shared" si="58"/>
        <v>1.5878168757091662</v>
      </c>
      <c r="AO51" s="48">
        <f t="shared" si="58"/>
        <v>2.2690913458636004</v>
      </c>
      <c r="AP51" s="48">
        <f t="shared" si="58"/>
        <v>2.0383823423822647</v>
      </c>
      <c r="AQ51" s="48">
        <f t="shared" si="58"/>
        <v>1.8795805017592573</v>
      </c>
      <c r="AR51" s="48">
        <f t="shared" si="58"/>
        <v>1.6681418800541044</v>
      </c>
      <c r="AS51" s="48">
        <f t="shared" si="58"/>
        <v>1.8941782616738523</v>
      </c>
      <c r="AT51" s="48">
        <f t="shared" si="58"/>
        <v>2.3633055263511316</v>
      </c>
    </row>
    <row r="52" spans="1:46" s="42" customFormat="1">
      <c r="A52" s="82" t="s">
        <v>130</v>
      </c>
      <c r="B52" s="84">
        <f>SUM(B42:B51)</f>
        <v>0</v>
      </c>
      <c r="C52" s="84">
        <f t="shared" ref="C52" si="59">SUM(C42:C51)</f>
        <v>0</v>
      </c>
      <c r="D52" s="84">
        <f t="shared" ref="D52" si="60">SUM(D42:D51)</f>
        <v>1858.5961</v>
      </c>
      <c r="E52" s="84">
        <f t="shared" ref="E52" si="61">SUM(E42:E51)</f>
        <v>1916.0781999999997</v>
      </c>
      <c r="F52" s="84">
        <f t="shared" ref="F52" si="62">SUM(F42:F51)</f>
        <v>1978.5856999999999</v>
      </c>
      <c r="G52" s="84">
        <f t="shared" ref="G52" si="63">SUM(G42:G51)</f>
        <v>2041.3183000000001</v>
      </c>
      <c r="H52" s="84">
        <f t="shared" ref="H52" si="64">SUM(H42:H51)</f>
        <v>2106.0185000000001</v>
      </c>
      <c r="I52" s="84">
        <f t="shared" ref="I52" si="65">SUM(I42:I51)</f>
        <v>2004.8610000000001</v>
      </c>
      <c r="J52" s="84">
        <f t="shared" ref="J52" si="66">SUM(J42:J51)</f>
        <v>2038.9565000000002</v>
      </c>
      <c r="K52" s="84">
        <f t="shared" ref="K52" si="67">SUM(K42:K51)</f>
        <v>2121.2594157894737</v>
      </c>
      <c r="L52" s="84">
        <f t="shared" ref="L52" si="68">SUM(L42:L51)</f>
        <v>2268.6224999999995</v>
      </c>
      <c r="M52" s="84">
        <f t="shared" ref="M52" si="69">SUM(M42:M51)</f>
        <v>2381.4005000000002</v>
      </c>
      <c r="N52" s="84">
        <f t="shared" ref="N52" si="70">SUM(N42:N51)</f>
        <v>2546.8730999999998</v>
      </c>
      <c r="O52" s="84">
        <f t="shared" ref="O52" si="71">SUM(O42:O51)</f>
        <v>2660.0319999999997</v>
      </c>
      <c r="P52" s="62">
        <f t="shared" ref="P52" si="72">SUM(P42:P51)</f>
        <v>2764.6545000000006</v>
      </c>
      <c r="Q52" s="62">
        <f t="shared" ref="Q52" si="73">SUM(Q42:Q51)</f>
        <v>2848.7668000000003</v>
      </c>
      <c r="R52" s="62">
        <f t="shared" ref="R52" si="74">SUM(R42:R51)</f>
        <v>3079.1135899999999</v>
      </c>
      <c r="S52" s="62">
        <f t="shared" ref="S52:W52" si="75">SUM(S42:S51)</f>
        <v>3495.9977094736846</v>
      </c>
      <c r="T52" s="62">
        <f t="shared" si="75"/>
        <v>3854.630856842105</v>
      </c>
      <c r="U52" s="62">
        <f t="shared" si="75"/>
        <v>4098.3336500000005</v>
      </c>
      <c r="V52" s="62">
        <f t="shared" si="75"/>
        <v>4095.8225299999995</v>
      </c>
      <c r="W52" s="62">
        <f t="shared" si="75"/>
        <v>3941.3349209999997</v>
      </c>
      <c r="Y52" s="84">
        <f>SUM(Y42:Y51)</f>
        <v>0</v>
      </c>
      <c r="Z52" s="84">
        <f t="shared" ref="Z52:AL52" si="76">SUM(Z42:Z51)</f>
        <v>0</v>
      </c>
      <c r="AA52" s="84">
        <f t="shared" si="76"/>
        <v>100</v>
      </c>
      <c r="AB52" s="84">
        <f t="shared" si="76"/>
        <v>100.00000000000003</v>
      </c>
      <c r="AC52" s="84">
        <f t="shared" si="76"/>
        <v>100</v>
      </c>
      <c r="AD52" s="84">
        <f t="shared" si="76"/>
        <v>99.999999999999986</v>
      </c>
      <c r="AE52" s="84">
        <f t="shared" si="76"/>
        <v>100</v>
      </c>
      <c r="AF52" s="84">
        <f t="shared" si="76"/>
        <v>100.00000000000001</v>
      </c>
      <c r="AG52" s="84">
        <f t="shared" si="76"/>
        <v>99.999999999999972</v>
      </c>
      <c r="AH52" s="84">
        <f t="shared" si="76"/>
        <v>100</v>
      </c>
      <c r="AI52" s="84">
        <f t="shared" si="76"/>
        <v>100.00000000000003</v>
      </c>
      <c r="AJ52" s="84">
        <f t="shared" si="76"/>
        <v>99.999999999999986</v>
      </c>
      <c r="AK52" s="84">
        <f t="shared" si="76"/>
        <v>100.00000000000001</v>
      </c>
      <c r="AL52" s="84">
        <f t="shared" si="76"/>
        <v>100</v>
      </c>
      <c r="AM52" s="85">
        <f t="shared" ref="AM52:AT52" si="77">SUM(AM42:AM51)</f>
        <v>99.999999999999986</v>
      </c>
      <c r="AN52" s="85">
        <f t="shared" si="77"/>
        <v>99.999999999999972</v>
      </c>
      <c r="AO52" s="85">
        <f t="shared" si="77"/>
        <v>100.00000000000001</v>
      </c>
      <c r="AP52" s="85">
        <f t="shared" si="77"/>
        <v>100</v>
      </c>
      <c r="AQ52" s="85">
        <f t="shared" si="77"/>
        <v>100.00000000000001</v>
      </c>
      <c r="AR52" s="85">
        <f t="shared" si="77"/>
        <v>99.999999999999957</v>
      </c>
      <c r="AS52" s="85">
        <f t="shared" si="77"/>
        <v>100.00000000000001</v>
      </c>
      <c r="AT52" s="85">
        <f t="shared" si="77"/>
        <v>99.999999999999986</v>
      </c>
    </row>
    <row r="53" spans="1:46" s="42" customFormat="1">
      <c r="B53" s="45"/>
      <c r="C53" s="45"/>
      <c r="D53" s="45"/>
      <c r="E53" s="45"/>
      <c r="F53" s="45"/>
      <c r="G53" s="45"/>
      <c r="H53" s="45"/>
      <c r="I53" s="45"/>
      <c r="J53" s="45"/>
      <c r="K53" s="45"/>
      <c r="L53" s="45"/>
      <c r="M53" s="45"/>
      <c r="N53" s="45"/>
      <c r="O53" s="45"/>
      <c r="P53" s="45"/>
      <c r="Q53" s="45"/>
      <c r="R53" s="45"/>
      <c r="S53" s="45"/>
      <c r="T53" s="45"/>
      <c r="U53" s="45"/>
      <c r="V53" s="45"/>
      <c r="W53" s="45"/>
      <c r="Y53" s="44"/>
      <c r="Z53" s="44"/>
      <c r="AA53" s="44"/>
      <c r="AB53" s="44"/>
      <c r="AC53" s="44"/>
      <c r="AD53" s="44"/>
      <c r="AE53" s="44"/>
      <c r="AF53" s="44"/>
      <c r="AG53" s="44"/>
      <c r="AH53" s="44"/>
      <c r="AI53" s="44"/>
      <c r="AJ53" s="44"/>
      <c r="AK53" s="44"/>
      <c r="AL53" s="44"/>
      <c r="AM53" s="66"/>
      <c r="AN53" s="66"/>
      <c r="AO53" s="66"/>
      <c r="AP53" s="66"/>
      <c r="AQ53" s="66"/>
    </row>
    <row r="54" spans="1:46" s="42" customFormat="1">
      <c r="A54" s="82" t="s">
        <v>193</v>
      </c>
      <c r="B54" s="82">
        <v>2003</v>
      </c>
      <c r="C54" s="82">
        <v>2004</v>
      </c>
      <c r="D54" s="82">
        <v>2005</v>
      </c>
      <c r="E54" s="82">
        <v>2006</v>
      </c>
      <c r="F54" s="82">
        <v>2007</v>
      </c>
      <c r="G54" s="82">
        <v>2008</v>
      </c>
      <c r="H54" s="82">
        <v>2009</v>
      </c>
      <c r="I54" s="82">
        <v>2010</v>
      </c>
      <c r="J54" s="82">
        <v>2011</v>
      </c>
      <c r="K54" s="82">
        <v>2012</v>
      </c>
      <c r="L54" s="82">
        <v>2013</v>
      </c>
      <c r="M54" s="82">
        <v>2014</v>
      </c>
      <c r="N54" s="82">
        <v>2015</v>
      </c>
      <c r="O54" s="82">
        <v>2016</v>
      </c>
      <c r="P54" s="75">
        <v>2017</v>
      </c>
      <c r="Q54" s="75">
        <v>2018</v>
      </c>
      <c r="R54" s="75">
        <v>2019</v>
      </c>
      <c r="S54" s="75">
        <v>2020</v>
      </c>
      <c r="T54" s="75">
        <v>2021</v>
      </c>
      <c r="U54" s="77">
        <v>2022</v>
      </c>
      <c r="V54" s="77">
        <v>2023</v>
      </c>
      <c r="W54" s="77">
        <v>2024</v>
      </c>
      <c r="Y54" s="82">
        <v>2003</v>
      </c>
      <c r="Z54" s="82">
        <v>2004</v>
      </c>
      <c r="AA54" s="82">
        <v>2005</v>
      </c>
      <c r="AB54" s="82">
        <v>2006</v>
      </c>
      <c r="AC54" s="82">
        <v>2007</v>
      </c>
      <c r="AD54" s="82">
        <v>2008</v>
      </c>
      <c r="AE54" s="82">
        <v>2009</v>
      </c>
      <c r="AF54" s="82">
        <v>2010</v>
      </c>
      <c r="AG54" s="82">
        <v>2011</v>
      </c>
      <c r="AH54" s="82">
        <v>2012</v>
      </c>
      <c r="AI54" s="82">
        <v>2013</v>
      </c>
      <c r="AJ54" s="82">
        <v>2014</v>
      </c>
      <c r="AK54" s="82">
        <v>2015</v>
      </c>
      <c r="AL54" s="82">
        <v>2016</v>
      </c>
      <c r="AM54" s="77">
        <v>2017</v>
      </c>
      <c r="AN54" s="77">
        <v>2018</v>
      </c>
      <c r="AO54" s="77">
        <v>2019</v>
      </c>
      <c r="AP54" s="77">
        <v>2020</v>
      </c>
      <c r="AQ54" s="77">
        <v>2021</v>
      </c>
      <c r="AR54" s="77">
        <v>2022</v>
      </c>
      <c r="AS54" s="77">
        <v>2023</v>
      </c>
      <c r="AT54" s="77">
        <v>2024</v>
      </c>
    </row>
    <row r="55" spans="1:46">
      <c r="A55" s="83" t="s">
        <v>191</v>
      </c>
      <c r="B55" s="86"/>
      <c r="C55" s="86"/>
      <c r="D55" s="86">
        <v>49.863099999999996</v>
      </c>
      <c r="E55" s="86">
        <v>42.910499999999999</v>
      </c>
      <c r="F55" s="86">
        <v>45.9711</v>
      </c>
      <c r="G55" s="86">
        <v>38.221000000000004</v>
      </c>
      <c r="H55" s="86">
        <v>54.406800000000004</v>
      </c>
      <c r="I55" s="86">
        <v>56.030999999999992</v>
      </c>
      <c r="J55" s="86">
        <v>37.44</v>
      </c>
      <c r="K55" s="41">
        <v>59.947900000000004</v>
      </c>
      <c r="L55" s="41">
        <v>49.999000000000002</v>
      </c>
      <c r="M55" s="72">
        <v>49.1111</v>
      </c>
      <c r="N55" s="41">
        <v>54.865699999999997</v>
      </c>
      <c r="O55" s="41">
        <v>42.905799999999999</v>
      </c>
      <c r="P55" s="41">
        <v>49.996899999999997</v>
      </c>
      <c r="Q55" s="41">
        <v>52.972099999999998</v>
      </c>
      <c r="R55" s="60">
        <v>52.226399999999998</v>
      </c>
      <c r="S55" s="60">
        <v>54.592599999999997</v>
      </c>
      <c r="T55" s="3">
        <v>58.01509999999999</v>
      </c>
      <c r="U55" s="3">
        <v>57.739999999999995</v>
      </c>
      <c r="V55" s="3">
        <v>58.925810000000006</v>
      </c>
      <c r="W55" s="3">
        <v>40.664200000000001</v>
      </c>
      <c r="Y55" s="48"/>
      <c r="Z55" s="48"/>
      <c r="AA55" s="48">
        <f t="shared" ref="AA55:AT55" si="78">+D55/D65*100</f>
        <v>1.7992025041783031</v>
      </c>
      <c r="AB55" s="48">
        <f t="shared" si="78"/>
        <v>1.4487404073131265</v>
      </c>
      <c r="AC55" s="48">
        <f t="shared" si="78"/>
        <v>1.4641721320724916</v>
      </c>
      <c r="AD55" s="48">
        <f t="shared" si="78"/>
        <v>1.1833626658413687</v>
      </c>
      <c r="AE55" s="48">
        <f t="shared" si="78"/>
        <v>1.5592597101652634</v>
      </c>
      <c r="AF55" s="48">
        <f t="shared" si="78"/>
        <v>1.5746304609481891</v>
      </c>
      <c r="AG55" s="48">
        <f t="shared" si="78"/>
        <v>1.0572661249815634</v>
      </c>
      <c r="AH55" s="48">
        <f t="shared" si="78"/>
        <v>1.6292511900337099</v>
      </c>
      <c r="AI55" s="48">
        <f t="shared" si="78"/>
        <v>1.3834010577031994</v>
      </c>
      <c r="AJ55" s="48">
        <f t="shared" si="78"/>
        <v>1.3106356568658171</v>
      </c>
      <c r="AK55" s="48">
        <f t="shared" si="78"/>
        <v>1.4609859549555007</v>
      </c>
      <c r="AL55" s="48">
        <f t="shared" si="78"/>
        <v>1.1312845103895623</v>
      </c>
      <c r="AM55" s="48">
        <f t="shared" si="78"/>
        <v>1.291897409543745</v>
      </c>
      <c r="AN55" s="48">
        <f t="shared" si="78"/>
        <v>1.3605022681758285</v>
      </c>
      <c r="AO55" s="48">
        <f t="shared" si="78"/>
        <v>1.2702854403846642</v>
      </c>
      <c r="AP55" s="48">
        <f t="shared" si="78"/>
        <v>1.2561031134239951</v>
      </c>
      <c r="AQ55" s="48">
        <f t="shared" si="78"/>
        <v>1.3746591566752266</v>
      </c>
      <c r="AR55" s="48">
        <f t="shared" si="78"/>
        <v>1.393116940226474</v>
      </c>
      <c r="AS55" s="48">
        <f t="shared" si="78"/>
        <v>1.3313264880045732</v>
      </c>
      <c r="AT55" s="48">
        <f t="shared" si="78"/>
        <v>0.87584298395669646</v>
      </c>
    </row>
    <row r="56" spans="1:46">
      <c r="A56" s="38" t="s">
        <v>182</v>
      </c>
      <c r="B56" s="43"/>
      <c r="C56" s="43"/>
      <c r="D56" s="43">
        <v>599.79750000000001</v>
      </c>
      <c r="E56" s="43">
        <v>674.9579</v>
      </c>
      <c r="F56" s="43">
        <v>741.85180000000003</v>
      </c>
      <c r="G56" s="43">
        <v>719.27310000000011</v>
      </c>
      <c r="H56" s="43">
        <v>736.16080000000011</v>
      </c>
      <c r="I56" s="43">
        <v>677.67129999999997</v>
      </c>
      <c r="J56" s="43">
        <v>692.64350000000013</v>
      </c>
      <c r="K56" s="41">
        <v>738.59300000000007</v>
      </c>
      <c r="L56" s="41">
        <v>714.64019999999994</v>
      </c>
      <c r="M56" s="41">
        <v>708.75959999999998</v>
      </c>
      <c r="N56" s="41">
        <v>715.55200000000013</v>
      </c>
      <c r="O56" s="41">
        <v>722.03239999999983</v>
      </c>
      <c r="P56" s="41">
        <v>753.03780000000006</v>
      </c>
      <c r="Q56" s="41">
        <v>759.44540000000006</v>
      </c>
      <c r="R56" s="60">
        <v>777.42809999999997</v>
      </c>
      <c r="S56" s="60">
        <v>822.27279999999996</v>
      </c>
      <c r="T56" s="3">
        <v>749.09643000000017</v>
      </c>
      <c r="U56" s="3">
        <v>712.80309</v>
      </c>
      <c r="V56" s="3">
        <v>833.86643999999978</v>
      </c>
      <c r="W56" s="3">
        <v>883.76801</v>
      </c>
      <c r="Y56" s="48"/>
      <c r="Z56" s="48"/>
      <c r="AA56" s="48">
        <f t="shared" ref="AA56:AT56" si="79">+D56/D65*100</f>
        <v>21.642400171667745</v>
      </c>
      <c r="AB56" s="48">
        <f t="shared" si="79"/>
        <v>22.787867374307279</v>
      </c>
      <c r="AC56" s="48">
        <f t="shared" si="79"/>
        <v>23.627860366356593</v>
      </c>
      <c r="AD56" s="48">
        <f t="shared" si="79"/>
        <v>22.269457447057516</v>
      </c>
      <c r="AE56" s="48">
        <f t="shared" si="79"/>
        <v>21.097838425399555</v>
      </c>
      <c r="AF56" s="48">
        <f t="shared" si="79"/>
        <v>19.044490933418263</v>
      </c>
      <c r="AG56" s="48">
        <f t="shared" si="79"/>
        <v>19.559522148468687</v>
      </c>
      <c r="AH56" s="48">
        <f t="shared" si="79"/>
        <v>20.073322404964443</v>
      </c>
      <c r="AI56" s="48">
        <f t="shared" si="79"/>
        <v>19.773075632657168</v>
      </c>
      <c r="AJ56" s="48">
        <f t="shared" si="79"/>
        <v>18.914779019528247</v>
      </c>
      <c r="AK56" s="48">
        <f t="shared" si="79"/>
        <v>19.054006821025133</v>
      </c>
      <c r="AL56" s="48">
        <f t="shared" si="79"/>
        <v>19.037614264724127</v>
      </c>
      <c r="AM56" s="48">
        <f t="shared" si="79"/>
        <v>19.458158067970633</v>
      </c>
      <c r="AN56" s="48">
        <f t="shared" si="79"/>
        <v>19.505120417270589</v>
      </c>
      <c r="AO56" s="48">
        <f t="shared" si="79"/>
        <v>18.9091263494308</v>
      </c>
      <c r="AP56" s="48">
        <f t="shared" si="79"/>
        <v>18.919403438632084</v>
      </c>
      <c r="AQ56" s="48">
        <f t="shared" si="79"/>
        <v>17.74972837644378</v>
      </c>
      <c r="AR56" s="48">
        <f t="shared" si="79"/>
        <v>17.198095942583585</v>
      </c>
      <c r="AS56" s="48">
        <f t="shared" si="79"/>
        <v>18.83976612336896</v>
      </c>
      <c r="AT56" s="48">
        <f t="shared" si="79"/>
        <v>19.034974523140047</v>
      </c>
    </row>
    <row r="57" spans="1:46">
      <c r="A57" s="38" t="s">
        <v>183</v>
      </c>
      <c r="B57" s="43"/>
      <c r="C57" s="43"/>
      <c r="D57" s="43">
        <v>926.80379999999991</v>
      </c>
      <c r="E57" s="43">
        <v>1003.5977</v>
      </c>
      <c r="F57" s="43">
        <v>1122.7528000000002</v>
      </c>
      <c r="G57" s="43">
        <v>1220.6397999999999</v>
      </c>
      <c r="H57" s="43">
        <v>1403.1657</v>
      </c>
      <c r="I57" s="43">
        <v>1493.4812999999999</v>
      </c>
      <c r="J57" s="43">
        <v>1479.2818</v>
      </c>
      <c r="K57" s="41">
        <v>1519.4396999999999</v>
      </c>
      <c r="L57" s="41">
        <v>1524.5612999999998</v>
      </c>
      <c r="M57" s="41">
        <v>1589.6232</v>
      </c>
      <c r="N57" s="41">
        <v>1584.5697</v>
      </c>
      <c r="O57" s="41">
        <v>1602.8951999999999</v>
      </c>
      <c r="P57" s="41">
        <v>1629.646</v>
      </c>
      <c r="Q57" s="41">
        <v>1612.0131000000001</v>
      </c>
      <c r="R57" s="60">
        <v>1756.0106999999998</v>
      </c>
      <c r="S57" s="60">
        <v>1890.9575684210527</v>
      </c>
      <c r="T57" s="3">
        <v>1802.3578200000002</v>
      </c>
      <c r="U57" s="3">
        <v>1773.0479700000001</v>
      </c>
      <c r="V57" s="3">
        <v>1919.75971</v>
      </c>
      <c r="W57" s="3">
        <v>2053.1596399999999</v>
      </c>
      <c r="Y57" s="48"/>
      <c r="Z57" s="48"/>
      <c r="AA57" s="48">
        <f t="shared" ref="AA57:AT57" si="80">+D57/D65*100</f>
        <v>33.441717780121316</v>
      </c>
      <c r="AB57" s="48">
        <f t="shared" si="80"/>
        <v>33.883374481222944</v>
      </c>
      <c r="AC57" s="48">
        <f t="shared" si="80"/>
        <v>35.759495878200873</v>
      </c>
      <c r="AD57" s="48">
        <f t="shared" si="80"/>
        <v>37.792301817327512</v>
      </c>
      <c r="AE57" s="48">
        <f t="shared" si="80"/>
        <v>40.213718555324682</v>
      </c>
      <c r="AF57" s="48">
        <f t="shared" si="80"/>
        <v>41.971072224955847</v>
      </c>
      <c r="AG57" s="48">
        <f t="shared" si="80"/>
        <v>41.773358345132266</v>
      </c>
      <c r="AH57" s="48">
        <f t="shared" si="80"/>
        <v>41.29500682108069</v>
      </c>
      <c r="AI57" s="48">
        <f t="shared" si="80"/>
        <v>42.182437947826244</v>
      </c>
      <c r="AJ57" s="48">
        <f t="shared" si="80"/>
        <v>42.42252458000619</v>
      </c>
      <c r="AK57" s="48">
        <f t="shared" si="80"/>
        <v>42.194560104911652</v>
      </c>
      <c r="AL57" s="48">
        <f t="shared" si="80"/>
        <v>42.263062605470111</v>
      </c>
      <c r="AM57" s="48">
        <f t="shared" si="80"/>
        <v>42.109319695287624</v>
      </c>
      <c r="AN57" s="48">
        <f t="shared" si="80"/>
        <v>41.4019357148225</v>
      </c>
      <c r="AO57" s="48">
        <f t="shared" si="80"/>
        <v>42.710867020696085</v>
      </c>
      <c r="AP57" s="48">
        <f t="shared" si="80"/>
        <v>43.508418522773262</v>
      </c>
      <c r="AQ57" s="48">
        <f t="shared" si="80"/>
        <v>42.706600193194546</v>
      </c>
      <c r="AR57" s="48">
        <f t="shared" si="80"/>
        <v>42.779064129566365</v>
      </c>
      <c r="AS57" s="48">
        <f t="shared" si="80"/>
        <v>43.373641406490258</v>
      </c>
      <c r="AT57" s="48">
        <f t="shared" si="80"/>
        <v>44.221833102263332</v>
      </c>
    </row>
    <row r="58" spans="1:46">
      <c r="A58" s="38" t="s">
        <v>184</v>
      </c>
      <c r="B58" s="43"/>
      <c r="C58" s="43"/>
      <c r="D58" s="43">
        <v>519.28520000000003</v>
      </c>
      <c r="E58" s="43">
        <v>542.09180000000003</v>
      </c>
      <c r="F58" s="43">
        <v>545.66330000000005</v>
      </c>
      <c r="G58" s="43">
        <v>538.53340000000003</v>
      </c>
      <c r="H58" s="43">
        <v>576.70730000000003</v>
      </c>
      <c r="I58" s="43">
        <v>609.8424</v>
      </c>
      <c r="J58" s="43">
        <v>633.56880000000001</v>
      </c>
      <c r="K58" s="41">
        <v>690.66110000000003</v>
      </c>
      <c r="L58" s="41">
        <v>673.0104</v>
      </c>
      <c r="M58" s="41">
        <v>714.34179999999992</v>
      </c>
      <c r="N58" s="41">
        <v>733.83159999999998</v>
      </c>
      <c r="O58" s="41">
        <v>760.50489999999991</v>
      </c>
      <c r="P58" s="41">
        <v>768.09950000000003</v>
      </c>
      <c r="Q58" s="41">
        <v>834.97550000000001</v>
      </c>
      <c r="R58" s="60">
        <v>882.81750000000011</v>
      </c>
      <c r="S58" s="60">
        <v>903.1404</v>
      </c>
      <c r="T58" s="3">
        <v>908.15787999999998</v>
      </c>
      <c r="U58" s="3">
        <v>904.07186000000002</v>
      </c>
      <c r="V58" s="3">
        <v>896.26795000000004</v>
      </c>
      <c r="W58" s="3">
        <v>969.15021000000002</v>
      </c>
      <c r="Y58" s="48"/>
      <c r="Z58" s="48"/>
      <c r="AA58" s="48">
        <f t="shared" ref="AA58:AT58" si="81">+D58/D65*100</f>
        <v>18.737287337183833</v>
      </c>
      <c r="AB58" s="48">
        <f t="shared" si="81"/>
        <v>18.302054162340358</v>
      </c>
      <c r="AC58" s="48">
        <f t="shared" si="81"/>
        <v>17.379288234449721</v>
      </c>
      <c r="AD58" s="48">
        <f t="shared" si="81"/>
        <v>16.673564790785591</v>
      </c>
      <c r="AE58" s="48">
        <f t="shared" si="81"/>
        <v>16.528015936393825</v>
      </c>
      <c r="AF58" s="48">
        <f t="shared" si="81"/>
        <v>17.138305927392874</v>
      </c>
      <c r="AG58" s="48">
        <f t="shared" si="81"/>
        <v>17.891314906122307</v>
      </c>
      <c r="AH58" s="48">
        <f t="shared" si="81"/>
        <v>18.770639490040374</v>
      </c>
      <c r="AI58" s="48">
        <f t="shared" si="81"/>
        <v>18.621238408873246</v>
      </c>
      <c r="AJ58" s="48">
        <f t="shared" si="81"/>
        <v>19.063752069689134</v>
      </c>
      <c r="AK58" s="48">
        <f t="shared" si="81"/>
        <v>19.540763371332602</v>
      </c>
      <c r="AL58" s="48">
        <f t="shared" si="81"/>
        <v>20.052007268140041</v>
      </c>
      <c r="AM58" s="48">
        <f t="shared" si="81"/>
        <v>19.847345621865472</v>
      </c>
      <c r="AN58" s="48">
        <f t="shared" si="81"/>
        <v>21.444988241380774</v>
      </c>
      <c r="AO58" s="48">
        <f t="shared" si="81"/>
        <v>21.47247784198774</v>
      </c>
      <c r="AP58" s="48">
        <f t="shared" si="81"/>
        <v>20.78005935417973</v>
      </c>
      <c r="AQ58" s="48">
        <f t="shared" si="81"/>
        <v>21.518665751653657</v>
      </c>
      <c r="AR58" s="48">
        <f t="shared" si="81"/>
        <v>21.812916926706919</v>
      </c>
      <c r="AS58" s="48">
        <f t="shared" si="81"/>
        <v>20.249620025326056</v>
      </c>
      <c r="AT58" s="48">
        <f t="shared" si="81"/>
        <v>20.873972974475311</v>
      </c>
    </row>
    <row r="59" spans="1:46">
      <c r="A59" s="38" t="s">
        <v>185</v>
      </c>
      <c r="B59" s="43"/>
      <c r="C59" s="43"/>
      <c r="D59" s="43">
        <v>283.68259999999998</v>
      </c>
      <c r="E59" s="43">
        <v>276.83459999999997</v>
      </c>
      <c r="F59" s="43">
        <v>258.072</v>
      </c>
      <c r="G59" s="43">
        <v>262.7645</v>
      </c>
      <c r="H59" s="43">
        <v>260.55619999999999</v>
      </c>
      <c r="I59" s="43">
        <v>267.53510000000006</v>
      </c>
      <c r="J59" s="43">
        <v>254.1225</v>
      </c>
      <c r="K59" s="41">
        <v>251.79359999999997</v>
      </c>
      <c r="L59" s="41">
        <v>245.71949999999998</v>
      </c>
      <c r="M59" s="41">
        <v>267.48400000000004</v>
      </c>
      <c r="N59" s="41">
        <v>255.94929999999999</v>
      </c>
      <c r="O59" s="41">
        <v>268.17290000000003</v>
      </c>
      <c r="P59" s="41">
        <v>274.96079999999995</v>
      </c>
      <c r="Q59" s="41">
        <v>261.2414</v>
      </c>
      <c r="R59" s="60">
        <v>270.32859999999999</v>
      </c>
      <c r="S59" s="60">
        <v>301.75111000000004</v>
      </c>
      <c r="T59" s="3">
        <v>333.20709999999997</v>
      </c>
      <c r="U59" s="3">
        <v>332.68088000000006</v>
      </c>
      <c r="V59" s="3">
        <v>353.94474999999994</v>
      </c>
      <c r="W59" s="3">
        <v>344.96154999999999</v>
      </c>
      <c r="Y59" s="48"/>
      <c r="Z59" s="48"/>
      <c r="AA59" s="48">
        <f t="shared" ref="AA59:AT59" si="82">+D59/D65*100</f>
        <v>10.236075260298936</v>
      </c>
      <c r="AB59" s="48">
        <f t="shared" si="82"/>
        <v>9.3464646453051436</v>
      </c>
      <c r="AC59" s="48">
        <f t="shared" si="82"/>
        <v>8.2195516415359222</v>
      </c>
      <c r="AD59" s="48">
        <f t="shared" si="82"/>
        <v>8.1354673924929823</v>
      </c>
      <c r="AE59" s="48">
        <f t="shared" si="82"/>
        <v>7.4673530678842051</v>
      </c>
      <c r="AF59" s="48">
        <f t="shared" si="82"/>
        <v>7.5184972217668804</v>
      </c>
      <c r="AG59" s="48">
        <f t="shared" si="82"/>
        <v>7.1761514648938931</v>
      </c>
      <c r="AH59" s="48">
        <f t="shared" si="82"/>
        <v>6.8431925462421859</v>
      </c>
      <c r="AI59" s="48">
        <f t="shared" si="82"/>
        <v>6.798708298131988</v>
      </c>
      <c r="AJ59" s="48">
        <f t="shared" si="82"/>
        <v>7.1383876158566242</v>
      </c>
      <c r="AK59" s="48">
        <f t="shared" si="82"/>
        <v>6.81552103555941</v>
      </c>
      <c r="AL59" s="48">
        <f t="shared" si="82"/>
        <v>7.0708353620314526</v>
      </c>
      <c r="AM59" s="48">
        <f t="shared" si="82"/>
        <v>7.104863406452715</v>
      </c>
      <c r="AN59" s="48">
        <f t="shared" si="82"/>
        <v>6.7095606411946829</v>
      </c>
      <c r="AO59" s="48">
        <f t="shared" si="82"/>
        <v>6.5751130596703913</v>
      </c>
      <c r="AP59" s="48">
        <f t="shared" si="82"/>
        <v>6.9428916877039466</v>
      </c>
      <c r="AQ59" s="48">
        <f t="shared" si="82"/>
        <v>7.8952926235445258</v>
      </c>
      <c r="AR59" s="48">
        <f t="shared" si="82"/>
        <v>8.0267296435304978</v>
      </c>
      <c r="AS59" s="48">
        <f t="shared" si="82"/>
        <v>7.9967678164314844</v>
      </c>
      <c r="AT59" s="48">
        <f t="shared" si="82"/>
        <v>7.4299298474414135</v>
      </c>
    </row>
    <row r="60" spans="1:46">
      <c r="A60" s="38" t="s">
        <v>186</v>
      </c>
      <c r="B60" s="43"/>
      <c r="C60" s="43"/>
      <c r="D60" s="43">
        <v>171.4606</v>
      </c>
      <c r="E60" s="43">
        <v>171.36869999999999</v>
      </c>
      <c r="F60" s="43">
        <v>162.55430000000001</v>
      </c>
      <c r="G60" s="43">
        <v>167.3647</v>
      </c>
      <c r="H60" s="43">
        <v>180.23890000000003</v>
      </c>
      <c r="I60" s="43">
        <v>163.40970000000004</v>
      </c>
      <c r="J60" s="43">
        <v>157.95409999999998</v>
      </c>
      <c r="K60" s="41">
        <v>137.81100000000001</v>
      </c>
      <c r="L60" s="41">
        <v>128.76780000000002</v>
      </c>
      <c r="M60" s="41">
        <v>131.65679999999998</v>
      </c>
      <c r="N60" s="41">
        <v>138.57730000000001</v>
      </c>
      <c r="O60" s="41">
        <v>124.06139999999999</v>
      </c>
      <c r="P60" s="41">
        <v>128.78030000000001</v>
      </c>
      <c r="Q60" s="41">
        <v>124.1568</v>
      </c>
      <c r="R60" s="60">
        <v>126.51509999999999</v>
      </c>
      <c r="S60" s="60">
        <v>118.63320000000002</v>
      </c>
      <c r="T60" s="3">
        <v>131.08641999999998</v>
      </c>
      <c r="U60" s="3">
        <v>145.95831999999999</v>
      </c>
      <c r="V60" s="3">
        <v>140.35928999999996</v>
      </c>
      <c r="W60" s="3">
        <v>126.79980999999998</v>
      </c>
      <c r="Y60" s="48"/>
      <c r="Z60" s="48"/>
      <c r="AA60" s="48">
        <f t="shared" ref="AA60:AT60" si="83">+D60/D65*100</f>
        <v>6.186786238479244</v>
      </c>
      <c r="AB60" s="48">
        <f t="shared" si="83"/>
        <v>5.7857344994516726</v>
      </c>
      <c r="AC60" s="48">
        <f t="shared" si="83"/>
        <v>5.1773282781693588</v>
      </c>
      <c r="AD60" s="48">
        <f t="shared" si="83"/>
        <v>5.1817884817179269</v>
      </c>
      <c r="AE60" s="48">
        <f t="shared" si="83"/>
        <v>5.1655170856309489</v>
      </c>
      <c r="AF60" s="48">
        <f t="shared" si="83"/>
        <v>4.5922773328051507</v>
      </c>
      <c r="AG60" s="48">
        <f t="shared" si="83"/>
        <v>4.4604572444431181</v>
      </c>
      <c r="AH60" s="48">
        <f t="shared" si="83"/>
        <v>3.745397849628354</v>
      </c>
      <c r="AI60" s="48">
        <f t="shared" si="83"/>
        <v>3.5628214707916972</v>
      </c>
      <c r="AJ60" s="48">
        <f t="shared" si="83"/>
        <v>3.5135457472720315</v>
      </c>
      <c r="AK60" s="48">
        <f t="shared" si="83"/>
        <v>3.6900921518481478</v>
      </c>
      <c r="AL60" s="48">
        <f t="shared" si="83"/>
        <v>3.2710901593081503</v>
      </c>
      <c r="AM60" s="48">
        <f t="shared" si="83"/>
        <v>3.3276250321573211</v>
      </c>
      <c r="AN60" s="48">
        <f t="shared" si="83"/>
        <v>3.1887655578965659</v>
      </c>
      <c r="AO60" s="48">
        <f t="shared" si="83"/>
        <v>3.077184901100015</v>
      </c>
      <c r="AP60" s="48">
        <f t="shared" si="83"/>
        <v>2.729592140243394</v>
      </c>
      <c r="AQ60" s="48">
        <f t="shared" si="83"/>
        <v>3.1060732045411381</v>
      </c>
      <c r="AR60" s="48">
        <f t="shared" si="83"/>
        <v>3.5215969546067991</v>
      </c>
      <c r="AS60" s="48">
        <f t="shared" si="83"/>
        <v>3.1711747469320382</v>
      </c>
      <c r="AT60" s="48">
        <f t="shared" si="83"/>
        <v>2.7310687030740093</v>
      </c>
    </row>
    <row r="61" spans="1:46">
      <c r="A61" s="38" t="s">
        <v>187</v>
      </c>
      <c r="B61" s="43"/>
      <c r="C61" s="43"/>
      <c r="D61" s="43">
        <v>113.5433</v>
      </c>
      <c r="E61" s="43">
        <v>131.35809999999998</v>
      </c>
      <c r="F61" s="43">
        <v>128.73589999999999</v>
      </c>
      <c r="G61" s="43">
        <v>131.78109999999998</v>
      </c>
      <c r="H61" s="43">
        <v>120.4806</v>
      </c>
      <c r="I61" s="43">
        <v>127.85169999999998</v>
      </c>
      <c r="J61" s="43">
        <v>114.20869999999999</v>
      </c>
      <c r="K61" s="41">
        <v>113.99270000000001</v>
      </c>
      <c r="L61" s="41">
        <v>110.90479999999999</v>
      </c>
      <c r="M61" s="41">
        <v>107.83439999999999</v>
      </c>
      <c r="N61" s="41">
        <v>100.17309999999999</v>
      </c>
      <c r="O61" s="41">
        <v>94.771100000000004</v>
      </c>
      <c r="P61" s="41">
        <v>79.27170000000001</v>
      </c>
      <c r="Q61" s="41">
        <v>71.672200000000004</v>
      </c>
      <c r="R61" s="60">
        <v>74.110100000000003</v>
      </c>
      <c r="S61" s="60">
        <v>86.372599999999977</v>
      </c>
      <c r="T61" s="3">
        <v>77.721189999999979</v>
      </c>
      <c r="U61" s="3">
        <v>71.539100000000005</v>
      </c>
      <c r="V61" s="3">
        <v>74.576619999999991</v>
      </c>
      <c r="W61" s="3">
        <v>87.685419999999993</v>
      </c>
      <c r="Y61" s="48"/>
      <c r="Z61" s="48"/>
      <c r="AA61" s="48">
        <f t="shared" ref="AA61:AT61" si="84">+D61/D65*100</f>
        <v>4.0969652848031579</v>
      </c>
      <c r="AB61" s="48">
        <f t="shared" si="84"/>
        <v>4.4349002528024233</v>
      </c>
      <c r="AC61" s="48">
        <f t="shared" si="84"/>
        <v>4.1002176840943774</v>
      </c>
      <c r="AD61" s="48">
        <f t="shared" si="84"/>
        <v>4.0800825149396394</v>
      </c>
      <c r="AE61" s="48">
        <f t="shared" si="84"/>
        <v>3.4528872390314631</v>
      </c>
      <c r="AF61" s="48">
        <f t="shared" si="84"/>
        <v>3.5929964002785884</v>
      </c>
      <c r="AG61" s="48">
        <f t="shared" si="84"/>
        <v>3.2251332715860546</v>
      </c>
      <c r="AH61" s="48">
        <f t="shared" si="84"/>
        <v>3.0980691922512</v>
      </c>
      <c r="AI61" s="48">
        <f t="shared" si="84"/>
        <v>3.0685777240417162</v>
      </c>
      <c r="AJ61" s="48">
        <f t="shared" si="84"/>
        <v>2.877793608303036</v>
      </c>
      <c r="AK61" s="48">
        <f t="shared" si="84"/>
        <v>2.6674496482201606</v>
      </c>
      <c r="AL61" s="48">
        <f t="shared" si="84"/>
        <v>2.4988015014888489</v>
      </c>
      <c r="AM61" s="48">
        <f t="shared" si="84"/>
        <v>2.0483450749972278</v>
      </c>
      <c r="AN61" s="48">
        <f t="shared" si="84"/>
        <v>1.8407839346590305</v>
      </c>
      <c r="AO61" s="48">
        <f t="shared" si="84"/>
        <v>1.80255543203153</v>
      </c>
      <c r="AP61" s="48">
        <f t="shared" si="84"/>
        <v>1.9873186434521406</v>
      </c>
      <c r="AQ61" s="48">
        <f t="shared" si="84"/>
        <v>1.8415920252002504</v>
      </c>
      <c r="AR61" s="48">
        <f t="shared" si="84"/>
        <v>1.7260535521052265</v>
      </c>
      <c r="AS61" s="48">
        <f t="shared" si="84"/>
        <v>1.6849293983714708</v>
      </c>
      <c r="AT61" s="48">
        <f t="shared" si="84"/>
        <v>1.8886061917435037</v>
      </c>
    </row>
    <row r="62" spans="1:46">
      <c r="A62" s="38" t="s">
        <v>188</v>
      </c>
      <c r="B62" s="43"/>
      <c r="C62" s="43"/>
      <c r="D62" s="43">
        <v>85.617900000000006</v>
      </c>
      <c r="E62" s="43">
        <v>83.044200000000004</v>
      </c>
      <c r="F62" s="43">
        <v>87.479500000000002</v>
      </c>
      <c r="G62" s="43">
        <v>93.333799999999997</v>
      </c>
      <c r="H62" s="43">
        <v>91.523800000000008</v>
      </c>
      <c r="I62" s="43">
        <v>88.077699999999993</v>
      </c>
      <c r="J62" s="43">
        <v>104.27040000000001</v>
      </c>
      <c r="K62" s="41">
        <v>100.5389</v>
      </c>
      <c r="L62" s="41">
        <v>96.980100000000007</v>
      </c>
      <c r="M62" s="41">
        <v>96.239400000000018</v>
      </c>
      <c r="N62" s="41">
        <v>92.761599999999987</v>
      </c>
      <c r="O62" s="41">
        <v>83.457499999999996</v>
      </c>
      <c r="P62" s="41">
        <v>90.290699999999987</v>
      </c>
      <c r="Q62" s="41">
        <v>79.867999999999995</v>
      </c>
      <c r="R62" s="60">
        <v>71.656400000000005</v>
      </c>
      <c r="S62" s="60">
        <v>67.44319999999999</v>
      </c>
      <c r="T62" s="3">
        <v>60.422509999999996</v>
      </c>
      <c r="U62" s="3">
        <v>48.597099999999998</v>
      </c>
      <c r="V62" s="3">
        <v>54.337730000000001</v>
      </c>
      <c r="W62" s="3">
        <v>52.395300000000006</v>
      </c>
      <c r="Y62" s="48"/>
      <c r="Z62" s="48"/>
      <c r="AA62" s="48">
        <f t="shared" ref="AA62:AT62" si="85">+D62/D65*100</f>
        <v>3.0893374074714082</v>
      </c>
      <c r="AB62" s="48">
        <f t="shared" si="85"/>
        <v>2.8037307449923157</v>
      </c>
      <c r="AC62" s="48">
        <f t="shared" si="85"/>
        <v>2.786207987793103</v>
      </c>
      <c r="AD62" s="48">
        <f t="shared" si="85"/>
        <v>2.8897133612701165</v>
      </c>
      <c r="AE62" s="48">
        <f t="shared" si="85"/>
        <v>2.6230062025559957</v>
      </c>
      <c r="AF62" s="48">
        <f t="shared" si="85"/>
        <v>2.4752338767870703</v>
      </c>
      <c r="AG62" s="48">
        <f t="shared" si="85"/>
        <v>2.9444861580736545</v>
      </c>
      <c r="AH62" s="48">
        <f t="shared" si="85"/>
        <v>2.7324246966062224</v>
      </c>
      <c r="AI62" s="48">
        <f t="shared" si="85"/>
        <v>2.6833011243457281</v>
      </c>
      <c r="AJ62" s="48">
        <f t="shared" si="85"/>
        <v>2.5683560179953644</v>
      </c>
      <c r="AK62" s="48">
        <f t="shared" si="85"/>
        <v>2.470093241482386</v>
      </c>
      <c r="AL62" s="48">
        <f t="shared" si="85"/>
        <v>2.2004991638854627</v>
      </c>
      <c r="AM62" s="48">
        <f t="shared" si="85"/>
        <v>2.3330710791247338</v>
      </c>
      <c r="AN62" s="48">
        <f t="shared" si="85"/>
        <v>2.0512797331928891</v>
      </c>
      <c r="AO62" s="48">
        <f t="shared" si="85"/>
        <v>1.7428748991004483</v>
      </c>
      <c r="AP62" s="48">
        <f t="shared" si="85"/>
        <v>1.551778327086037</v>
      </c>
      <c r="AQ62" s="48">
        <f t="shared" si="85"/>
        <v>1.4317023781877558</v>
      </c>
      <c r="AR62" s="48">
        <f t="shared" si="85"/>
        <v>1.1725223979196395</v>
      </c>
      <c r="AS62" s="48">
        <f t="shared" si="85"/>
        <v>1.2276667770377825</v>
      </c>
      <c r="AT62" s="48">
        <f t="shared" si="85"/>
        <v>1.1285124482298017</v>
      </c>
    </row>
    <row r="63" spans="1:46">
      <c r="A63" s="38" t="s">
        <v>189</v>
      </c>
      <c r="B63" s="43"/>
      <c r="C63" s="43"/>
      <c r="D63" s="43">
        <v>20.945799999999998</v>
      </c>
      <c r="E63" s="43">
        <v>34.512899999999995</v>
      </c>
      <c r="F63" s="43">
        <v>45.002600000000001</v>
      </c>
      <c r="G63" s="43">
        <v>54.470600000000005</v>
      </c>
      <c r="H63" s="43">
        <v>62.570600000000013</v>
      </c>
      <c r="I63" s="43">
        <v>73.337400000000002</v>
      </c>
      <c r="J63" s="43">
        <v>66.382099999999994</v>
      </c>
      <c r="K63" s="41">
        <v>63.121400000000008</v>
      </c>
      <c r="L63" s="41">
        <v>66.183399999999992</v>
      </c>
      <c r="M63" s="41">
        <v>76.878299999999996</v>
      </c>
      <c r="N63" s="41">
        <v>71.60090000000001</v>
      </c>
      <c r="O63" s="41">
        <v>84.865200000000016</v>
      </c>
      <c r="P63" s="41">
        <v>81.426400000000015</v>
      </c>
      <c r="Q63" s="41">
        <v>82.938600000000008</v>
      </c>
      <c r="R63" s="60">
        <v>80.909499999999994</v>
      </c>
      <c r="S63" s="60">
        <v>78.615799999999993</v>
      </c>
      <c r="T63" s="3">
        <v>68.886410000000012</v>
      </c>
      <c r="U63" s="3">
        <v>72.224510000000009</v>
      </c>
      <c r="V63" s="3">
        <v>63.387010000000011</v>
      </c>
      <c r="W63" s="3">
        <v>51.370719999999999</v>
      </c>
      <c r="Y63" s="48"/>
      <c r="Z63" s="48"/>
      <c r="AA63" s="48">
        <f t="shared" ref="AA63:AT63" si="86">+D63/D65*100</f>
        <v>0.75578405297741014</v>
      </c>
      <c r="AB63" s="48">
        <f t="shared" si="86"/>
        <v>1.1652213981090223</v>
      </c>
      <c r="AC63" s="48">
        <f t="shared" si="86"/>
        <v>1.4333255630342869</v>
      </c>
      <c r="AD63" s="48">
        <f t="shared" si="86"/>
        <v>1.6864675028382001</v>
      </c>
      <c r="AE63" s="48">
        <f t="shared" si="86"/>
        <v>1.7932283394882009</v>
      </c>
      <c r="AF63" s="48">
        <f t="shared" si="86"/>
        <v>2.0609895230629784</v>
      </c>
      <c r="AG63" s="48">
        <f t="shared" si="86"/>
        <v>1.8745605137590449</v>
      </c>
      <c r="AH63" s="48">
        <f t="shared" si="86"/>
        <v>1.7154998935174348</v>
      </c>
      <c r="AI63" s="48">
        <f t="shared" si="86"/>
        <v>1.8312003352545834</v>
      </c>
      <c r="AJ63" s="48">
        <f t="shared" si="86"/>
        <v>2.0516632944329762</v>
      </c>
      <c r="AK63" s="48">
        <f t="shared" si="86"/>
        <v>1.9066176001066846</v>
      </c>
      <c r="AL63" s="48">
        <f t="shared" si="86"/>
        <v>2.2376155725126279</v>
      </c>
      <c r="AM63" s="48">
        <f t="shared" si="86"/>
        <v>2.1040215539057985</v>
      </c>
      <c r="AN63" s="48">
        <f t="shared" si="86"/>
        <v>2.1301431021108805</v>
      </c>
      <c r="AO63" s="48">
        <f t="shared" si="86"/>
        <v>1.9679349876461516</v>
      </c>
      <c r="AP63" s="48">
        <f t="shared" si="86"/>
        <v>1.8088449926238741</v>
      </c>
      <c r="AQ63" s="48">
        <f t="shared" si="86"/>
        <v>1.6322532285040263</v>
      </c>
      <c r="AR63" s="48">
        <f t="shared" si="86"/>
        <v>1.7425907235981368</v>
      </c>
      <c r="AS63" s="48">
        <f t="shared" si="86"/>
        <v>1.4321195654062415</v>
      </c>
      <c r="AT63" s="48">
        <f t="shared" si="86"/>
        <v>1.1064446046597238</v>
      </c>
    </row>
    <row r="64" spans="1:46">
      <c r="A64" s="38" t="s">
        <v>190</v>
      </c>
      <c r="B64" s="43"/>
      <c r="C64" s="43"/>
      <c r="D64" s="43">
        <v>0.40029999999999999</v>
      </c>
      <c r="E64" s="43">
        <v>1.2414000000000001</v>
      </c>
      <c r="F64" s="43">
        <v>1.65</v>
      </c>
      <c r="G64" s="43">
        <v>3.4816000000000003</v>
      </c>
      <c r="H64" s="43">
        <v>3.4605000000000001</v>
      </c>
      <c r="I64" s="43">
        <v>1.1211</v>
      </c>
      <c r="J64" s="43">
        <v>1.3368</v>
      </c>
      <c r="K64" s="41">
        <v>3.5762999999999998</v>
      </c>
      <c r="L64" s="41">
        <v>3.4421000000000004</v>
      </c>
      <c r="M64" s="41">
        <v>5.1920999999999999</v>
      </c>
      <c r="N64" s="41">
        <v>7.5074000000000005</v>
      </c>
      <c r="O64" s="41">
        <v>8.9957999999999991</v>
      </c>
      <c r="P64" s="41">
        <v>14.526300000000001</v>
      </c>
      <c r="Q64" s="41">
        <v>14.286299999999999</v>
      </c>
      <c r="R64" s="60">
        <v>19.388500000000001</v>
      </c>
      <c r="S64" s="60">
        <v>22.408499999999997</v>
      </c>
      <c r="T64" s="3">
        <v>31.375299999999999</v>
      </c>
      <c r="U64" s="3">
        <v>26</v>
      </c>
      <c r="V64" s="3">
        <v>30.672310000000003</v>
      </c>
      <c r="W64" s="3">
        <v>32.909300000000002</v>
      </c>
      <c r="Y64" s="48"/>
      <c r="Z64" s="48"/>
      <c r="AA64" s="48">
        <f t="shared" ref="AA64:AT64" si="87">+D64/D65*100</f>
        <v>1.4443962818648957E-2</v>
      </c>
      <c r="AB64" s="48">
        <f t="shared" si="87"/>
        <v>4.1912034155708169E-2</v>
      </c>
      <c r="AC64" s="48">
        <f t="shared" si="87"/>
        <v>5.2552234293275796E-2</v>
      </c>
      <c r="AD64" s="48">
        <f t="shared" si="87"/>
        <v>0.10779402572913604</v>
      </c>
      <c r="AE64" s="48">
        <f t="shared" si="87"/>
        <v>9.9175438125875703E-2</v>
      </c>
      <c r="AF64" s="48">
        <f t="shared" si="87"/>
        <v>3.1506098584159044E-2</v>
      </c>
      <c r="AG64" s="48">
        <f t="shared" si="87"/>
        <v>3.7749822539405821E-2</v>
      </c>
      <c r="AH64" s="48">
        <f t="shared" si="87"/>
        <v>9.719591563536932E-2</v>
      </c>
      <c r="AI64" s="48">
        <f t="shared" si="87"/>
        <v>9.5238000374411158E-2</v>
      </c>
      <c r="AJ64" s="48">
        <f t="shared" si="87"/>
        <v>0.13856239005057938</v>
      </c>
      <c r="AK64" s="48">
        <f t="shared" si="87"/>
        <v>0.19991007055834387</v>
      </c>
      <c r="AL64" s="48">
        <f t="shared" si="87"/>
        <v>0.2371895920496162</v>
      </c>
      <c r="AM64" s="48">
        <f t="shared" si="87"/>
        <v>0.37535305869474517</v>
      </c>
      <c r="AN64" s="48">
        <f t="shared" si="87"/>
        <v>0.36692038929625853</v>
      </c>
      <c r="AO64" s="48">
        <f t="shared" si="87"/>
        <v>0.47158006795218627</v>
      </c>
      <c r="AP64" s="48">
        <f t="shared" si="87"/>
        <v>0.51558977988155152</v>
      </c>
      <c r="AQ64" s="48">
        <f t="shared" si="87"/>
        <v>0.74343306205508997</v>
      </c>
      <c r="AR64" s="48">
        <f t="shared" si="87"/>
        <v>0.62731278915636179</v>
      </c>
      <c r="AS64" s="48">
        <f t="shared" si="87"/>
        <v>0.69298765263112294</v>
      </c>
      <c r="AT64" s="48">
        <f t="shared" si="87"/>
        <v>0.70881462101617909</v>
      </c>
    </row>
    <row r="65" spans="1:46" s="42" customFormat="1">
      <c r="A65" s="82" t="s">
        <v>130</v>
      </c>
      <c r="B65" s="84">
        <f>SUM(B55:B64)</f>
        <v>0</v>
      </c>
      <c r="C65" s="84">
        <f t="shared" ref="C65" si="88">SUM(C55:C64)</f>
        <v>0</v>
      </c>
      <c r="D65" s="84">
        <f t="shared" ref="D65" si="89">SUM(D55:D64)</f>
        <v>2771.4000999999998</v>
      </c>
      <c r="E65" s="84">
        <f t="shared" ref="E65" si="90">SUM(E55:E64)</f>
        <v>2961.9178000000002</v>
      </c>
      <c r="F65" s="84">
        <f t="shared" ref="F65" si="91">SUM(F55:F64)</f>
        <v>3139.7333000000003</v>
      </c>
      <c r="G65" s="84">
        <f t="shared" ref="G65" si="92">SUM(G55:G64)</f>
        <v>3229.8636000000006</v>
      </c>
      <c r="H65" s="84">
        <f t="shared" ref="H65" si="93">SUM(H55:H64)</f>
        <v>3489.2711999999997</v>
      </c>
      <c r="I65" s="84">
        <f t="shared" ref="I65" si="94">SUM(I55:I64)</f>
        <v>3558.3586999999998</v>
      </c>
      <c r="J65" s="84">
        <f t="shared" ref="J65" si="95">SUM(J55:J64)</f>
        <v>3541.2087000000001</v>
      </c>
      <c r="K65" s="84">
        <f t="shared" ref="K65" si="96">SUM(K55:K64)</f>
        <v>3679.4756000000007</v>
      </c>
      <c r="L65" s="84">
        <f t="shared" ref="L65" si="97">SUM(L55:L64)</f>
        <v>3614.2086000000004</v>
      </c>
      <c r="M65" s="84">
        <f t="shared" ref="M65" si="98">SUM(M55:M64)</f>
        <v>3747.1206999999999</v>
      </c>
      <c r="N65" s="84">
        <f t="shared" ref="N65" si="99">SUM(N55:N64)</f>
        <v>3755.3885999999993</v>
      </c>
      <c r="O65" s="84">
        <f t="shared" ref="O65" si="100">SUM(O55:O64)</f>
        <v>3792.6621999999998</v>
      </c>
      <c r="P65" s="62">
        <f t="shared" ref="P65" si="101">SUM(P55:P64)</f>
        <v>3870.0363999999995</v>
      </c>
      <c r="Q65" s="62">
        <f t="shared" ref="Q65" si="102">SUM(Q55:Q64)</f>
        <v>3893.5694000000003</v>
      </c>
      <c r="R65" s="62">
        <f t="shared" ref="R65" si="103">SUM(R55:R64)</f>
        <v>4111.3908999999994</v>
      </c>
      <c r="S65" s="62">
        <f t="shared" ref="S65:W65" si="104">SUM(S55:S64)</f>
        <v>4346.1877784210519</v>
      </c>
      <c r="T65" s="62">
        <f t="shared" si="104"/>
        <v>4220.3261600000005</v>
      </c>
      <c r="U65" s="62">
        <f t="shared" si="104"/>
        <v>4144.6628300000002</v>
      </c>
      <c r="V65" s="62">
        <f t="shared" si="104"/>
        <v>4426.0976200000005</v>
      </c>
      <c r="W65" s="62">
        <f t="shared" si="104"/>
        <v>4642.8641599999992</v>
      </c>
      <c r="Y65" s="84">
        <f>SUM(Y55:Y64)</f>
        <v>0</v>
      </c>
      <c r="Z65" s="84">
        <f t="shared" ref="Z65:AL65" si="105">SUM(Z55:Z64)</f>
        <v>0</v>
      </c>
      <c r="AA65" s="84">
        <f t="shared" si="105"/>
        <v>99.999999999999986</v>
      </c>
      <c r="AB65" s="84">
        <f t="shared" si="105"/>
        <v>100.00000000000001</v>
      </c>
      <c r="AC65" s="84">
        <f t="shared" si="105"/>
        <v>99.999999999999986</v>
      </c>
      <c r="AD65" s="84">
        <f t="shared" si="105"/>
        <v>99.999999999999986</v>
      </c>
      <c r="AE65" s="84">
        <f t="shared" si="105"/>
        <v>100.00000000000001</v>
      </c>
      <c r="AF65" s="84">
        <f t="shared" si="105"/>
        <v>100</v>
      </c>
      <c r="AG65" s="84">
        <f t="shared" si="105"/>
        <v>100.00000000000001</v>
      </c>
      <c r="AH65" s="84">
        <f t="shared" si="105"/>
        <v>99.999999999999972</v>
      </c>
      <c r="AI65" s="84">
        <f t="shared" si="105"/>
        <v>99.999999999999986</v>
      </c>
      <c r="AJ65" s="84">
        <f t="shared" si="105"/>
        <v>100</v>
      </c>
      <c r="AK65" s="84">
        <f t="shared" si="105"/>
        <v>100.00000000000003</v>
      </c>
      <c r="AL65" s="84">
        <f t="shared" si="105"/>
        <v>100</v>
      </c>
      <c r="AM65" s="85">
        <f t="shared" ref="AM65:AT65" si="106">SUM(AM55:AM64)</f>
        <v>100</v>
      </c>
      <c r="AN65" s="85">
        <f t="shared" si="106"/>
        <v>99.999999999999986</v>
      </c>
      <c r="AO65" s="85">
        <f t="shared" si="106"/>
        <v>99.999999999999986</v>
      </c>
      <c r="AP65" s="85">
        <f t="shared" si="106"/>
        <v>100.00000000000003</v>
      </c>
      <c r="AQ65" s="85">
        <f t="shared" si="106"/>
        <v>99.999999999999986</v>
      </c>
      <c r="AR65" s="85">
        <f t="shared" si="106"/>
        <v>100</v>
      </c>
      <c r="AS65" s="85">
        <f t="shared" si="106"/>
        <v>99.999999999999972</v>
      </c>
      <c r="AT65" s="85">
        <f t="shared" si="106"/>
        <v>100.00000000000001</v>
      </c>
    </row>
    <row r="66" spans="1:46" s="42" customFormat="1">
      <c r="B66" s="45"/>
      <c r="C66" s="45"/>
      <c r="D66" s="45"/>
      <c r="E66" s="45"/>
      <c r="F66" s="45"/>
      <c r="G66" s="45"/>
      <c r="H66" s="45"/>
      <c r="I66" s="45"/>
      <c r="J66" s="45"/>
      <c r="K66" s="45"/>
      <c r="L66" s="45"/>
      <c r="M66" s="45"/>
      <c r="N66" s="45"/>
      <c r="O66" s="45"/>
      <c r="P66" s="45"/>
      <c r="Q66" s="45"/>
      <c r="R66" s="45"/>
      <c r="S66" s="45"/>
      <c r="T66" s="45"/>
      <c r="U66" s="45"/>
      <c r="V66" s="45"/>
      <c r="W66" s="45"/>
      <c r="Y66" s="44"/>
      <c r="Z66" s="44"/>
      <c r="AA66" s="44"/>
      <c r="AB66" s="44"/>
      <c r="AC66" s="44"/>
      <c r="AD66" s="44"/>
      <c r="AE66" s="44"/>
      <c r="AF66" s="44"/>
      <c r="AG66" s="44"/>
      <c r="AH66" s="44"/>
      <c r="AI66" s="44"/>
      <c r="AJ66" s="44"/>
      <c r="AK66" s="44"/>
      <c r="AL66" s="44"/>
      <c r="AM66" s="66"/>
      <c r="AN66" s="66"/>
      <c r="AO66" s="66"/>
      <c r="AP66" s="66"/>
      <c r="AQ66" s="66"/>
    </row>
    <row r="67" spans="1:46" s="42" customFormat="1">
      <c r="A67" s="82" t="s">
        <v>194</v>
      </c>
      <c r="B67" s="82">
        <v>2003</v>
      </c>
      <c r="C67" s="82">
        <v>2004</v>
      </c>
      <c r="D67" s="82">
        <v>2005</v>
      </c>
      <c r="E67" s="82">
        <v>2006</v>
      </c>
      <c r="F67" s="82">
        <v>2007</v>
      </c>
      <c r="G67" s="82">
        <v>2008</v>
      </c>
      <c r="H67" s="82">
        <v>2009</v>
      </c>
      <c r="I67" s="82">
        <v>2010</v>
      </c>
      <c r="J67" s="82">
        <v>2011</v>
      </c>
      <c r="K67" s="82">
        <v>2012</v>
      </c>
      <c r="L67" s="82">
        <v>2013</v>
      </c>
      <c r="M67" s="82">
        <v>2014</v>
      </c>
      <c r="N67" s="82">
        <v>2015</v>
      </c>
      <c r="O67" s="82">
        <v>2016</v>
      </c>
      <c r="P67" s="75">
        <v>2017</v>
      </c>
      <c r="Q67" s="75">
        <v>2018</v>
      </c>
      <c r="R67" s="75">
        <v>2019</v>
      </c>
      <c r="S67" s="75">
        <v>2020</v>
      </c>
      <c r="T67" s="75">
        <v>2021</v>
      </c>
      <c r="U67" s="77">
        <v>2022</v>
      </c>
      <c r="V67" s="77">
        <v>2023</v>
      </c>
      <c r="W67" s="77">
        <v>2024</v>
      </c>
      <c r="Y67" s="82">
        <v>2003</v>
      </c>
      <c r="Z67" s="82">
        <v>2004</v>
      </c>
      <c r="AA67" s="82">
        <v>2005</v>
      </c>
      <c r="AB67" s="82">
        <v>2006</v>
      </c>
      <c r="AC67" s="82">
        <v>2007</v>
      </c>
      <c r="AD67" s="82">
        <v>2008</v>
      </c>
      <c r="AE67" s="82">
        <v>2009</v>
      </c>
      <c r="AF67" s="82">
        <v>2010</v>
      </c>
      <c r="AG67" s="82">
        <v>2011</v>
      </c>
      <c r="AH67" s="82">
        <v>2012</v>
      </c>
      <c r="AI67" s="82">
        <v>2013</v>
      </c>
      <c r="AJ67" s="82">
        <v>2014</v>
      </c>
      <c r="AK67" s="82">
        <v>2015</v>
      </c>
      <c r="AL67" s="82">
        <v>2016</v>
      </c>
      <c r="AM67" s="77">
        <v>2017</v>
      </c>
      <c r="AN67" s="77">
        <v>2018</v>
      </c>
      <c r="AO67" s="77">
        <v>2019</v>
      </c>
      <c r="AP67" s="77">
        <v>2020</v>
      </c>
      <c r="AQ67" s="77">
        <v>2021</v>
      </c>
      <c r="AR67" s="77">
        <v>2022</v>
      </c>
      <c r="AS67" s="77">
        <v>2023</v>
      </c>
      <c r="AT67" s="77">
        <v>2024</v>
      </c>
    </row>
    <row r="68" spans="1:46">
      <c r="A68" s="83" t="s">
        <v>191</v>
      </c>
      <c r="B68" s="86"/>
      <c r="C68" s="86"/>
      <c r="D68" s="86">
        <v>47.336799999999997</v>
      </c>
      <c r="E68" s="86">
        <v>37.049999999999997</v>
      </c>
      <c r="F68" s="86">
        <v>28.8</v>
      </c>
      <c r="G68" s="86">
        <v>43.5</v>
      </c>
      <c r="H68" s="86">
        <v>29.7</v>
      </c>
      <c r="I68" s="86">
        <v>35.299999999999997</v>
      </c>
      <c r="J68" s="86">
        <v>35.85</v>
      </c>
      <c r="K68" s="41">
        <v>34.200000000000003</v>
      </c>
      <c r="L68" s="41">
        <v>51.05</v>
      </c>
      <c r="M68" s="72">
        <v>40.4</v>
      </c>
      <c r="N68" s="41">
        <v>42.2</v>
      </c>
      <c r="O68" s="41">
        <v>45.2</v>
      </c>
      <c r="P68" s="41">
        <v>27</v>
      </c>
      <c r="Q68" s="41">
        <v>29.2</v>
      </c>
      <c r="R68" s="60">
        <v>26</v>
      </c>
      <c r="S68" s="60">
        <v>32.14</v>
      </c>
      <c r="T68" s="3">
        <v>23</v>
      </c>
      <c r="U68" s="3">
        <v>32</v>
      </c>
      <c r="V68" s="3">
        <v>19</v>
      </c>
      <c r="W68" s="3">
        <v>12</v>
      </c>
      <c r="Y68" s="48"/>
      <c r="Z68" s="48"/>
      <c r="AA68" s="48">
        <f t="shared" ref="AA68:AT68" si="107">+D68/D78*100</f>
        <v>8.9028398292660675</v>
      </c>
      <c r="AB68" s="48">
        <f t="shared" si="107"/>
        <v>8.0479794249767593</v>
      </c>
      <c r="AC68" s="48">
        <f t="shared" si="107"/>
        <v>6.6883542746944258</v>
      </c>
      <c r="AD68" s="48">
        <f t="shared" si="107"/>
        <v>12.097211523219695</v>
      </c>
      <c r="AE68" s="48">
        <f t="shared" si="107"/>
        <v>8.2567475976200573</v>
      </c>
      <c r="AF68" s="48">
        <f t="shared" si="107"/>
        <v>8.5382802790880845</v>
      </c>
      <c r="AG68" s="48">
        <f t="shared" si="107"/>
        <v>11.885651085025673</v>
      </c>
      <c r="AH68" s="48">
        <f t="shared" si="107"/>
        <v>10.525891384496347</v>
      </c>
      <c r="AI68" s="48">
        <f t="shared" si="107"/>
        <v>14.18794116715201</v>
      </c>
      <c r="AJ68" s="48">
        <f t="shared" si="107"/>
        <v>10.431928310962356</v>
      </c>
      <c r="AK68" s="48">
        <f t="shared" si="107"/>
        <v>11.463668727138881</v>
      </c>
      <c r="AL68" s="48">
        <f t="shared" si="107"/>
        <v>11.16291659350264</v>
      </c>
      <c r="AM68" s="48">
        <f t="shared" si="107"/>
        <v>6.4191032512757973</v>
      </c>
      <c r="AN68" s="48">
        <f t="shared" si="107"/>
        <v>7.6409786732958267</v>
      </c>
      <c r="AO68" s="48">
        <f t="shared" si="107"/>
        <v>7.1011398968259005</v>
      </c>
      <c r="AP68" s="48">
        <f t="shared" si="107"/>
        <v>9.2686317088715295</v>
      </c>
      <c r="AQ68" s="48">
        <f t="shared" si="107"/>
        <v>6.5781096755069965</v>
      </c>
      <c r="AR68" s="48">
        <f t="shared" si="107"/>
        <v>9.7619452042491801</v>
      </c>
      <c r="AS68" s="48">
        <f t="shared" si="107"/>
        <v>5.9739786068681893</v>
      </c>
      <c r="AT68" s="48">
        <f t="shared" si="107"/>
        <v>3.6919101019890164</v>
      </c>
    </row>
    <row r="69" spans="1:46">
      <c r="A69" s="38" t="s">
        <v>182</v>
      </c>
      <c r="B69" s="43"/>
      <c r="C69" s="43"/>
      <c r="D69" s="43">
        <v>224.3947</v>
      </c>
      <c r="E69" s="43">
        <v>165.35999999999999</v>
      </c>
      <c r="F69" s="43">
        <v>165.19</v>
      </c>
      <c r="G69" s="43">
        <v>149.62010000000001</v>
      </c>
      <c r="H69" s="43">
        <v>181.62</v>
      </c>
      <c r="I69" s="43">
        <v>220.95</v>
      </c>
      <c r="J69" s="43">
        <v>175.05</v>
      </c>
      <c r="K69" s="41">
        <v>196.86</v>
      </c>
      <c r="L69" s="41">
        <v>220.36</v>
      </c>
      <c r="M69" s="41">
        <v>249.14999999999998</v>
      </c>
      <c r="N69" s="41">
        <v>221.05</v>
      </c>
      <c r="O69" s="41">
        <v>249.07000000000002</v>
      </c>
      <c r="P69" s="41">
        <v>252.71</v>
      </c>
      <c r="Q69" s="41">
        <v>224.62</v>
      </c>
      <c r="R69" s="60">
        <v>201.82999999999998</v>
      </c>
      <c r="S69" s="60">
        <v>184</v>
      </c>
      <c r="T69" s="3">
        <v>198.14</v>
      </c>
      <c r="U69" s="3">
        <v>165.95</v>
      </c>
      <c r="V69" s="3">
        <v>158.44200000000001</v>
      </c>
      <c r="W69" s="3">
        <v>165.6</v>
      </c>
      <c r="Y69" s="48"/>
      <c r="Z69" s="48"/>
      <c r="AA69" s="48">
        <f t="shared" ref="AA69:AT69" si="108">+D69/D78*100</f>
        <v>42.202896533694947</v>
      </c>
      <c r="AB69" s="48">
        <f t="shared" si="108"/>
        <v>35.91940290726469</v>
      </c>
      <c r="AC69" s="48">
        <f t="shared" si="108"/>
        <v>38.362820924887927</v>
      </c>
      <c r="AD69" s="48">
        <f t="shared" si="108"/>
        <v>41.6088735132249</v>
      </c>
      <c r="AE69" s="48">
        <f t="shared" si="108"/>
        <v>50.491262581809913</v>
      </c>
      <c r="AF69" s="48">
        <f t="shared" si="108"/>
        <v>53.442861973498921</v>
      </c>
      <c r="AG69" s="48">
        <f t="shared" si="108"/>
        <v>58.035794210146271</v>
      </c>
      <c r="AH69" s="48">
        <f t="shared" si="108"/>
        <v>60.588508127250016</v>
      </c>
      <c r="AI69" s="48">
        <f t="shared" si="108"/>
        <v>61.242991490570361</v>
      </c>
      <c r="AJ69" s="48">
        <f t="shared" si="108"/>
        <v>64.334528185056215</v>
      </c>
      <c r="AK69" s="48">
        <f t="shared" si="108"/>
        <v>60.048435358626762</v>
      </c>
      <c r="AL69" s="48">
        <f t="shared" si="108"/>
        <v>61.512115839462446</v>
      </c>
      <c r="AM69" s="48">
        <f t="shared" si="108"/>
        <v>60.08042898629283</v>
      </c>
      <c r="AN69" s="48">
        <f t="shared" si="108"/>
        <v>58.777966766976334</v>
      </c>
      <c r="AO69" s="48">
        <f t="shared" si="108"/>
        <v>55.12396405293736</v>
      </c>
      <c r="AP69" s="48">
        <f t="shared" si="108"/>
        <v>53.06248395869202</v>
      </c>
      <c r="AQ69" s="48">
        <f t="shared" si="108"/>
        <v>56.668984830650274</v>
      </c>
      <c r="AR69" s="48">
        <f t="shared" si="108"/>
        <v>50.624837707660973</v>
      </c>
      <c r="AS69" s="48">
        <f t="shared" si="108"/>
        <v>49.817322022600507</v>
      </c>
      <c r="AT69" s="48">
        <f t="shared" si="108"/>
        <v>50.948359407448422</v>
      </c>
    </row>
    <row r="70" spans="1:46">
      <c r="A70" s="38" t="s">
        <v>183</v>
      </c>
      <c r="B70" s="43"/>
      <c r="C70" s="43"/>
      <c r="D70" s="43">
        <v>56.149999999999991</v>
      </c>
      <c r="E70" s="43">
        <v>56.176300000000005</v>
      </c>
      <c r="F70" s="43">
        <v>45.5</v>
      </c>
      <c r="G70" s="43">
        <v>31.75</v>
      </c>
      <c r="H70" s="43">
        <v>24.880000000000003</v>
      </c>
      <c r="I70" s="43">
        <v>55.324799999999996</v>
      </c>
      <c r="J70" s="43">
        <v>27.4</v>
      </c>
      <c r="K70" s="41">
        <v>28.06</v>
      </c>
      <c r="L70" s="41">
        <v>30.659999999999997</v>
      </c>
      <c r="M70" s="41">
        <v>32</v>
      </c>
      <c r="N70" s="41">
        <v>36.85</v>
      </c>
      <c r="O70" s="41">
        <v>46.67</v>
      </c>
      <c r="P70" s="41">
        <v>66.8</v>
      </c>
      <c r="Q70" s="41">
        <v>53.56</v>
      </c>
      <c r="R70" s="60">
        <v>62</v>
      </c>
      <c r="S70" s="60">
        <v>54.71</v>
      </c>
      <c r="T70" s="3">
        <v>60.426000000000002</v>
      </c>
      <c r="U70" s="3">
        <v>55.8</v>
      </c>
      <c r="V70" s="3">
        <v>57.5</v>
      </c>
      <c r="W70" s="3">
        <v>57.3</v>
      </c>
      <c r="Y70" s="48"/>
      <c r="Z70" s="48"/>
      <c r="AA70" s="48">
        <f t="shared" ref="AA70:AT70" si="109">+D70/D78*100</f>
        <v>10.560377051538964</v>
      </c>
      <c r="AB70" s="48">
        <f t="shared" si="109"/>
        <v>12.202583173315032</v>
      </c>
      <c r="AC70" s="48">
        <f t="shared" si="109"/>
        <v>10.566670815923485</v>
      </c>
      <c r="AD70" s="48">
        <f t="shared" si="109"/>
        <v>8.8295739278672478</v>
      </c>
      <c r="AE70" s="48">
        <f t="shared" si="109"/>
        <v>6.9167636440669034</v>
      </c>
      <c r="AF70" s="48">
        <f t="shared" si="109"/>
        <v>13.381831410325566</v>
      </c>
      <c r="AG70" s="48">
        <f t="shared" si="109"/>
        <v>9.0841517358355208</v>
      </c>
      <c r="AH70" s="48">
        <f t="shared" si="109"/>
        <v>8.6361553289171766</v>
      </c>
      <c r="AI70" s="48">
        <f t="shared" si="109"/>
        <v>8.5211023738468281</v>
      </c>
      <c r="AJ70" s="48">
        <f t="shared" si="109"/>
        <v>8.262913513633551</v>
      </c>
      <c r="AK70" s="48">
        <f t="shared" si="109"/>
        <v>10.010336317418664</v>
      </c>
      <c r="AL70" s="48">
        <f t="shared" si="109"/>
        <v>11.525958349972747</v>
      </c>
      <c r="AM70" s="48">
        <f t="shared" si="109"/>
        <v>15.881336932786045</v>
      </c>
      <c r="AN70" s="48">
        <f t="shared" si="109"/>
        <v>14.01543896375769</v>
      </c>
      <c r="AO70" s="48">
        <f t="shared" si="109"/>
        <v>16.933487446277145</v>
      </c>
      <c r="AP70" s="48">
        <f t="shared" si="109"/>
        <v>15.777437485761087</v>
      </c>
      <c r="AQ70" s="48">
        <f t="shared" si="109"/>
        <v>17.282124141399382</v>
      </c>
      <c r="AR70" s="48">
        <f t="shared" si="109"/>
        <v>17.022391949909508</v>
      </c>
      <c r="AS70" s="48">
        <f t="shared" si="109"/>
        <v>18.079145783943204</v>
      </c>
      <c r="AT70" s="48">
        <f t="shared" si="109"/>
        <v>17.628870736997552</v>
      </c>
    </row>
    <row r="71" spans="1:46">
      <c r="A71" s="38" t="s">
        <v>184</v>
      </c>
      <c r="B71" s="43"/>
      <c r="C71" s="43"/>
      <c r="D71" s="43">
        <v>27.631900000000002</v>
      </c>
      <c r="E71" s="43">
        <v>16.192399999999999</v>
      </c>
      <c r="F71" s="43">
        <v>14.202100000000002</v>
      </c>
      <c r="G71" s="43">
        <v>10</v>
      </c>
      <c r="H71" s="43">
        <v>9.73</v>
      </c>
      <c r="I71" s="43">
        <v>17.149999999999999</v>
      </c>
      <c r="J71" s="43">
        <v>2.04</v>
      </c>
      <c r="K71" s="41">
        <v>1.5</v>
      </c>
      <c r="L71" s="41">
        <v>2.04</v>
      </c>
      <c r="M71" s="41">
        <v>4.24</v>
      </c>
      <c r="N71" s="41">
        <v>7.3</v>
      </c>
      <c r="O71" s="41">
        <v>4.2</v>
      </c>
      <c r="P71" s="41">
        <v>8.4</v>
      </c>
      <c r="Q71" s="41">
        <v>7.4</v>
      </c>
      <c r="R71" s="60">
        <v>7.2</v>
      </c>
      <c r="S71" s="60">
        <v>9.6</v>
      </c>
      <c r="T71" s="3">
        <v>7</v>
      </c>
      <c r="U71" s="3">
        <v>8.9379999999999988</v>
      </c>
      <c r="V71" s="3">
        <v>16.937999999999999</v>
      </c>
      <c r="W71" s="3">
        <v>24</v>
      </c>
      <c r="Y71" s="48"/>
      <c r="Z71" s="48"/>
      <c r="AA71" s="48">
        <f t="shared" ref="AA71:AT71" si="110">+D71/D78*100</f>
        <v>5.1968527631419343</v>
      </c>
      <c r="AB71" s="48">
        <f t="shared" si="110"/>
        <v>3.517303698812245</v>
      </c>
      <c r="AC71" s="48">
        <f t="shared" si="110"/>
        <v>3.2982179251610315</v>
      </c>
      <c r="AD71" s="48">
        <f t="shared" si="110"/>
        <v>2.7809681662574008</v>
      </c>
      <c r="AE71" s="48">
        <f t="shared" si="110"/>
        <v>2.7049883543718236</v>
      </c>
      <c r="AF71" s="48">
        <f t="shared" si="110"/>
        <v>4.1482013253926526</v>
      </c>
      <c r="AG71" s="48">
        <f t="shared" si="110"/>
        <v>0.67633830441987086</v>
      </c>
      <c r="AH71" s="48">
        <f t="shared" si="110"/>
        <v>0.46166190282878711</v>
      </c>
      <c r="AI71" s="48">
        <f t="shared" si="110"/>
        <v>0.56696180178237221</v>
      </c>
      <c r="AJ71" s="48">
        <f t="shared" si="110"/>
        <v>1.0948360405564455</v>
      </c>
      <c r="AK71" s="48">
        <f t="shared" si="110"/>
        <v>1.9830516992444032</v>
      </c>
      <c r="AL71" s="48">
        <f t="shared" si="110"/>
        <v>1.0372621613431656</v>
      </c>
      <c r="AM71" s="48">
        <f t="shared" si="110"/>
        <v>1.9970543448413591</v>
      </c>
      <c r="AN71" s="48">
        <f t="shared" si="110"/>
        <v>1.9364124035064771</v>
      </c>
      <c r="AO71" s="48">
        <f t="shared" si="110"/>
        <v>1.9664695098902494</v>
      </c>
      <c r="AP71" s="48">
        <f t="shared" si="110"/>
        <v>2.7684774239317571</v>
      </c>
      <c r="AQ71" s="48">
        <f t="shared" si="110"/>
        <v>2.0020333795021292</v>
      </c>
      <c r="AR71" s="48">
        <f t="shared" si="110"/>
        <v>2.7266333198618486</v>
      </c>
      <c r="AS71" s="48">
        <f t="shared" si="110"/>
        <v>5.3256447180596513</v>
      </c>
      <c r="AT71" s="48">
        <f t="shared" si="110"/>
        <v>7.3838202039780327</v>
      </c>
    </row>
    <row r="72" spans="1:46">
      <c r="A72" s="38" t="s">
        <v>185</v>
      </c>
      <c r="B72" s="43"/>
      <c r="C72" s="43"/>
      <c r="D72" s="43">
        <v>26.810499999999998</v>
      </c>
      <c r="E72" s="43">
        <v>26.226299999999998</v>
      </c>
      <c r="F72" s="43">
        <v>24.41</v>
      </c>
      <c r="G72" s="43">
        <v>16.265799999999999</v>
      </c>
      <c r="H72" s="43">
        <v>15.1105</v>
      </c>
      <c r="I72" s="43">
        <v>9.2716000000000012</v>
      </c>
      <c r="J72" s="43">
        <v>5.9878999999999998</v>
      </c>
      <c r="K72" s="41">
        <v>5.0921000000000003</v>
      </c>
      <c r="L72" s="41">
        <v>5.04</v>
      </c>
      <c r="M72" s="41">
        <v>6.59</v>
      </c>
      <c r="N72" s="41">
        <v>3.8</v>
      </c>
      <c r="O72" s="41">
        <v>4.2</v>
      </c>
      <c r="P72" s="41">
        <v>2.5300000000000002</v>
      </c>
      <c r="Q72" s="41">
        <v>2.5300000000000002</v>
      </c>
      <c r="R72" s="60">
        <v>3.0300000000000002</v>
      </c>
      <c r="S72" s="60">
        <v>1</v>
      </c>
      <c r="T72" s="3">
        <v>2</v>
      </c>
      <c r="U72" s="3">
        <v>4</v>
      </c>
      <c r="V72" s="3">
        <v>7.7</v>
      </c>
      <c r="W72" s="3">
        <v>4.3320000000000007</v>
      </c>
      <c r="Y72" s="48"/>
      <c r="Z72" s="48"/>
      <c r="AA72" s="48">
        <f t="shared" ref="AA72:AT72" si="111">+D72/D78*100</f>
        <v>5.042368458420043</v>
      </c>
      <c r="AB72" s="48">
        <f t="shared" si="111"/>
        <v>5.6968616138533861</v>
      </c>
      <c r="AC72" s="48">
        <f t="shared" si="111"/>
        <v>5.6688447168503799</v>
      </c>
      <c r="AD72" s="48">
        <f t="shared" si="111"/>
        <v>4.5234671998709626</v>
      </c>
      <c r="AE72" s="48">
        <f t="shared" si="111"/>
        <v>4.2007940933952135</v>
      </c>
      <c r="AF72" s="48">
        <f t="shared" si="111"/>
        <v>2.2425926185720426</v>
      </c>
      <c r="AG72" s="48">
        <f t="shared" si="111"/>
        <v>1.9852186926645805</v>
      </c>
      <c r="AH72" s="48">
        <f t="shared" si="111"/>
        <v>1.5672190502629781</v>
      </c>
      <c r="AI72" s="48">
        <f t="shared" si="111"/>
        <v>1.4007291573446843</v>
      </c>
      <c r="AJ72" s="48">
        <f t="shared" si="111"/>
        <v>1.7016437517139091</v>
      </c>
      <c r="AK72" s="48">
        <f t="shared" si="111"/>
        <v>1.0322734872779085</v>
      </c>
      <c r="AL72" s="48">
        <f t="shared" si="111"/>
        <v>1.0372621613431656</v>
      </c>
      <c r="AM72" s="48">
        <f t="shared" si="111"/>
        <v>0.60149374910102837</v>
      </c>
      <c r="AN72" s="48">
        <f t="shared" si="111"/>
        <v>0.66204370011775504</v>
      </c>
      <c r="AO72" s="48">
        <f t="shared" si="111"/>
        <v>0.82755591874547996</v>
      </c>
      <c r="AP72" s="48">
        <f t="shared" si="111"/>
        <v>0.2883830649928914</v>
      </c>
      <c r="AQ72" s="48">
        <f t="shared" si="111"/>
        <v>0.57200953700060841</v>
      </c>
      <c r="AR72" s="48">
        <f t="shared" si="111"/>
        <v>1.2202431505311475</v>
      </c>
      <c r="AS72" s="48">
        <f t="shared" si="111"/>
        <v>2.4210334354150027</v>
      </c>
      <c r="AT72" s="48">
        <f t="shared" si="111"/>
        <v>1.332779546818035</v>
      </c>
    </row>
    <row r="73" spans="1:46">
      <c r="A73" s="38" t="s">
        <v>186</v>
      </c>
      <c r="B73" s="43"/>
      <c r="C73" s="43"/>
      <c r="D73" s="43">
        <v>38.747399999999999</v>
      </c>
      <c r="E73" s="43">
        <v>35.701100000000004</v>
      </c>
      <c r="F73" s="43">
        <v>27.96</v>
      </c>
      <c r="G73" s="43">
        <v>15.9053</v>
      </c>
      <c r="H73" s="43">
        <v>18.11</v>
      </c>
      <c r="I73" s="43">
        <v>10.6205</v>
      </c>
      <c r="J73" s="43">
        <v>7.5605000000000002</v>
      </c>
      <c r="K73" s="41">
        <v>9.4604999999999997</v>
      </c>
      <c r="L73" s="41">
        <v>7.4120999999999997</v>
      </c>
      <c r="M73" s="41">
        <v>7.0121000000000002</v>
      </c>
      <c r="N73" s="41">
        <v>8.5074000000000005</v>
      </c>
      <c r="O73" s="41">
        <v>8.4520999999999997</v>
      </c>
      <c r="P73" s="41">
        <v>11.3874</v>
      </c>
      <c r="Q73" s="41">
        <v>8.15</v>
      </c>
      <c r="R73" s="60">
        <v>9.48</v>
      </c>
      <c r="S73" s="60">
        <v>7.9600000000000009</v>
      </c>
      <c r="T73" s="3">
        <v>9.179000000000002</v>
      </c>
      <c r="U73" s="3">
        <v>4.742</v>
      </c>
      <c r="V73" s="3">
        <v>1.8420000000000001</v>
      </c>
      <c r="W73" s="3">
        <v>7.242</v>
      </c>
      <c r="Y73" s="48"/>
      <c r="Z73" s="48"/>
      <c r="AA73" s="48">
        <f t="shared" ref="AA73:AT73" si="112">+D73/D78*100</f>
        <v>7.2873936556865706</v>
      </c>
      <c r="AB73" s="48">
        <f t="shared" si="112"/>
        <v>7.7549721524706561</v>
      </c>
      <c r="AC73" s="48">
        <f t="shared" si="112"/>
        <v>6.4932772750158376</v>
      </c>
      <c r="AD73" s="48">
        <f t="shared" si="112"/>
        <v>4.4232132974773837</v>
      </c>
      <c r="AE73" s="48">
        <f t="shared" si="112"/>
        <v>5.0346699997609168</v>
      </c>
      <c r="AF73" s="48">
        <f t="shared" si="112"/>
        <v>2.5688613513896601</v>
      </c>
      <c r="AG73" s="48">
        <f t="shared" si="112"/>
        <v>2.5065959561600168</v>
      </c>
      <c r="AH73" s="48">
        <f t="shared" si="112"/>
        <v>2.9117016211411597</v>
      </c>
      <c r="AI73" s="48">
        <f t="shared" si="112"/>
        <v>2.0599890053878043</v>
      </c>
      <c r="AJ73" s="48">
        <f t="shared" si="112"/>
        <v>1.8106367452796819</v>
      </c>
      <c r="AK73" s="48">
        <f t="shared" si="112"/>
        <v>2.3110430172810736</v>
      </c>
      <c r="AL73" s="48">
        <f t="shared" si="112"/>
        <v>2.0873913128306119</v>
      </c>
      <c r="AM73" s="48">
        <f t="shared" si="112"/>
        <v>2.7072924579102966</v>
      </c>
      <c r="AN73" s="48">
        <f t="shared" si="112"/>
        <v>2.1326704173753765</v>
      </c>
      <c r="AO73" s="48">
        <f t="shared" si="112"/>
        <v>2.5891848546888285</v>
      </c>
      <c r="AP73" s="48">
        <f t="shared" si="112"/>
        <v>2.2955291973434155</v>
      </c>
      <c r="AQ73" s="48">
        <f t="shared" si="112"/>
        <v>2.625237770064293</v>
      </c>
      <c r="AR73" s="48">
        <f t="shared" si="112"/>
        <v>1.4465982549546754</v>
      </c>
      <c r="AS73" s="48">
        <f t="shared" si="112"/>
        <v>0.57916150493953711</v>
      </c>
      <c r="AT73" s="48">
        <f t="shared" si="112"/>
        <v>2.2280677465503715</v>
      </c>
    </row>
    <row r="74" spans="1:46">
      <c r="A74" s="38" t="s">
        <v>187</v>
      </c>
      <c r="B74" s="43"/>
      <c r="C74" s="43"/>
      <c r="D74" s="43">
        <v>36.4</v>
      </c>
      <c r="E74" s="43">
        <v>43.737899999999996</v>
      </c>
      <c r="F74" s="43">
        <v>39.547399999999996</v>
      </c>
      <c r="G74" s="43">
        <v>33.705300000000001</v>
      </c>
      <c r="H74" s="43">
        <v>22.049500000000002</v>
      </c>
      <c r="I74" s="43">
        <v>18.599499999999999</v>
      </c>
      <c r="J74" s="43">
        <v>12.010000000000002</v>
      </c>
      <c r="K74" s="41">
        <v>10.410000000000002</v>
      </c>
      <c r="L74" s="41">
        <v>9.2100000000000009</v>
      </c>
      <c r="M74" s="41">
        <v>8.41</v>
      </c>
      <c r="N74" s="41">
        <v>10.219999999999999</v>
      </c>
      <c r="O74" s="41">
        <v>10.66</v>
      </c>
      <c r="P74" s="41">
        <v>15.44</v>
      </c>
      <c r="Q74" s="41">
        <v>17.130000000000003</v>
      </c>
      <c r="R74" s="60">
        <v>14.350000000000001</v>
      </c>
      <c r="S74" s="60">
        <v>18.61</v>
      </c>
      <c r="T74" s="3">
        <v>15.100000000000001</v>
      </c>
      <c r="U74" s="3">
        <v>21.263000000000002</v>
      </c>
      <c r="V74" s="3">
        <v>23.027000000000001</v>
      </c>
      <c r="W74" s="3">
        <v>19.069000000000003</v>
      </c>
      <c r="Y74" s="48"/>
      <c r="Z74" s="48"/>
      <c r="AA74" s="48">
        <f t="shared" ref="AA74:AT74" si="113">+D74/D78*100</f>
        <v>6.8459078303832301</v>
      </c>
      <c r="AB74" s="48">
        <f t="shared" si="113"/>
        <v>9.5007211684666935</v>
      </c>
      <c r="AC74" s="48">
        <f t="shared" si="113"/>
        <v>9.1842715917725801</v>
      </c>
      <c r="AD74" s="48">
        <f t="shared" si="113"/>
        <v>9.3733366334155583</v>
      </c>
      <c r="AE74" s="48">
        <f t="shared" si="113"/>
        <v>6.1298705775664457</v>
      </c>
      <c r="AF74" s="48">
        <f t="shared" si="113"/>
        <v>4.4988029476175306</v>
      </c>
      <c r="AG74" s="48">
        <f t="shared" si="113"/>
        <v>3.9817759980797307</v>
      </c>
      <c r="AH74" s="48">
        <f t="shared" si="113"/>
        <v>3.2039336056317826</v>
      </c>
      <c r="AI74" s="48">
        <f t="shared" si="113"/>
        <v>2.5596657815762982</v>
      </c>
      <c r="AJ74" s="48">
        <f t="shared" si="113"/>
        <v>2.1715969578018175</v>
      </c>
      <c r="AK74" s="48">
        <f t="shared" si="113"/>
        <v>2.7762723789421644</v>
      </c>
      <c r="AL74" s="48">
        <f t="shared" si="113"/>
        <v>2.6326701523614631</v>
      </c>
      <c r="AM74" s="48">
        <f t="shared" si="113"/>
        <v>3.6707760814703074</v>
      </c>
      <c r="AN74" s="48">
        <f t="shared" si="113"/>
        <v>4.4825330367656697</v>
      </c>
      <c r="AO74" s="48">
        <f t="shared" si="113"/>
        <v>3.9192829815173718</v>
      </c>
      <c r="AP74" s="48">
        <f t="shared" si="113"/>
        <v>5.3668088395177085</v>
      </c>
      <c r="AQ74" s="48">
        <f t="shared" si="113"/>
        <v>4.3186720043545943</v>
      </c>
      <c r="AR74" s="48">
        <f t="shared" si="113"/>
        <v>6.4865075274359469</v>
      </c>
      <c r="AS74" s="48">
        <f t="shared" si="113"/>
        <v>7.2401476515975682</v>
      </c>
      <c r="AT74" s="48">
        <f t="shared" si="113"/>
        <v>5.8667528112357132</v>
      </c>
    </row>
    <row r="75" spans="1:46">
      <c r="A75" s="38" t="s">
        <v>188</v>
      </c>
      <c r="B75" s="43"/>
      <c r="C75" s="43"/>
      <c r="D75" s="43">
        <v>44.3874</v>
      </c>
      <c r="E75" s="43">
        <v>47.792699999999996</v>
      </c>
      <c r="F75" s="43">
        <v>44.625</v>
      </c>
      <c r="G75" s="43">
        <v>25.870999999999999</v>
      </c>
      <c r="H75" s="43">
        <v>31.660499999999999</v>
      </c>
      <c r="I75" s="43">
        <v>22.4605</v>
      </c>
      <c r="J75" s="43">
        <v>17.8705</v>
      </c>
      <c r="K75" s="41">
        <v>18.259999999999998</v>
      </c>
      <c r="L75" s="41">
        <v>18.509999999999998</v>
      </c>
      <c r="M75" s="41">
        <v>17.61</v>
      </c>
      <c r="N75" s="41">
        <v>14.8416</v>
      </c>
      <c r="O75" s="41">
        <v>12.75</v>
      </c>
      <c r="P75" s="41">
        <v>13.25</v>
      </c>
      <c r="Q75" s="41">
        <v>15.35</v>
      </c>
      <c r="R75" s="60">
        <v>17.05</v>
      </c>
      <c r="S75" s="60">
        <v>15.51</v>
      </c>
      <c r="T75" s="3">
        <v>14.447000000000001</v>
      </c>
      <c r="U75" s="3">
        <v>18.646999999999998</v>
      </c>
      <c r="V75" s="3">
        <v>18.747</v>
      </c>
      <c r="W75" s="3">
        <v>16.042000000000002</v>
      </c>
      <c r="Y75" s="48"/>
      <c r="Z75" s="48"/>
      <c r="AA75" s="48">
        <f t="shared" ref="AA75:AT75" si="114">+D75/D78*100</f>
        <v>8.3481332206140824</v>
      </c>
      <c r="AB75" s="48">
        <f t="shared" si="114"/>
        <v>10.381502463268198</v>
      </c>
      <c r="AC75" s="48">
        <f t="shared" si="114"/>
        <v>10.363465607924956</v>
      </c>
      <c r="AD75" s="48">
        <f t="shared" si="114"/>
        <v>7.1946427429245219</v>
      </c>
      <c r="AE75" s="48">
        <f t="shared" si="114"/>
        <v>8.8017763405538645</v>
      </c>
      <c r="AF75" s="48">
        <f t="shared" si="114"/>
        <v>5.4326924704945583</v>
      </c>
      <c r="AG75" s="48">
        <f t="shared" si="114"/>
        <v>5.9247567005565207</v>
      </c>
      <c r="AH75" s="48">
        <f t="shared" si="114"/>
        <v>5.6199642304357669</v>
      </c>
      <c r="AI75" s="48">
        <f t="shared" si="114"/>
        <v>5.144344583819465</v>
      </c>
      <c r="AJ75" s="48">
        <f t="shared" si="114"/>
        <v>4.5471845929714627</v>
      </c>
      <c r="AK75" s="48">
        <f t="shared" si="114"/>
        <v>4.0317342602062647</v>
      </c>
      <c r="AL75" s="48">
        <f t="shared" si="114"/>
        <v>3.1488315612203244</v>
      </c>
      <c r="AM75" s="48">
        <f t="shared" si="114"/>
        <v>3.1501154844223818</v>
      </c>
      <c r="AN75" s="48">
        <f t="shared" si="114"/>
        <v>4.0167473505168134</v>
      </c>
      <c r="AO75" s="48">
        <f t="shared" si="114"/>
        <v>4.6567090477262152</v>
      </c>
      <c r="AP75" s="48">
        <f t="shared" si="114"/>
        <v>4.4728213380397452</v>
      </c>
      <c r="AQ75" s="48">
        <f t="shared" si="114"/>
        <v>4.131910890523895</v>
      </c>
      <c r="AR75" s="48">
        <f t="shared" si="114"/>
        <v>5.6884685069885759</v>
      </c>
      <c r="AS75" s="48">
        <f t="shared" si="114"/>
        <v>5.894430365418839</v>
      </c>
      <c r="AT75" s="48">
        <f t="shared" si="114"/>
        <v>4.9354684880089836</v>
      </c>
    </row>
    <row r="76" spans="1:46">
      <c r="A76" s="38" t="s">
        <v>189</v>
      </c>
      <c r="B76" s="43"/>
      <c r="C76" s="43"/>
      <c r="D76" s="43">
        <v>27.698399999999999</v>
      </c>
      <c r="E76" s="43">
        <v>29.358899999999998</v>
      </c>
      <c r="F76" s="43">
        <v>38.522599999999997</v>
      </c>
      <c r="G76" s="43">
        <v>29.890499999999999</v>
      </c>
      <c r="H76" s="43">
        <v>21.325299999999999</v>
      </c>
      <c r="I76" s="43">
        <v>22.125299999999999</v>
      </c>
      <c r="J76" s="43">
        <v>15.485299999999999</v>
      </c>
      <c r="K76" s="41">
        <v>18.000499999999999</v>
      </c>
      <c r="L76" s="41">
        <v>13.820499999999999</v>
      </c>
      <c r="M76" s="41">
        <v>18.820500000000003</v>
      </c>
      <c r="N76" s="41">
        <v>19.640499999999999</v>
      </c>
      <c r="O76" s="41">
        <v>20.509999999999998</v>
      </c>
      <c r="P76" s="41">
        <v>16.91</v>
      </c>
      <c r="Q76" s="41">
        <v>16.809999999999999</v>
      </c>
      <c r="R76" s="60">
        <v>16.509999999999998</v>
      </c>
      <c r="S76" s="60">
        <v>16.61</v>
      </c>
      <c r="T76" s="3">
        <v>13.799999999999999</v>
      </c>
      <c r="U76" s="3">
        <v>10.8</v>
      </c>
      <c r="V76" s="3">
        <v>10.6</v>
      </c>
      <c r="W76" s="3">
        <v>15.5</v>
      </c>
      <c r="Y76" s="48"/>
      <c r="Z76" s="48"/>
      <c r="AA76" s="48">
        <f t="shared" ref="AA76:AT76" si="115">+D76/D78*100</f>
        <v>5.2093597101397489</v>
      </c>
      <c r="AB76" s="48">
        <f t="shared" si="115"/>
        <v>6.3773231616720691</v>
      </c>
      <c r="AC76" s="48">
        <f t="shared" si="115"/>
        <v>8.9462776521647047</v>
      </c>
      <c r="AD76" s="48">
        <f t="shared" si="115"/>
        <v>8.3124528973516831</v>
      </c>
      <c r="AE76" s="48">
        <f t="shared" si="115"/>
        <v>5.9285393785699316</v>
      </c>
      <c r="AF76" s="48">
        <f t="shared" si="115"/>
        <v>5.351615089487467</v>
      </c>
      <c r="AG76" s="48">
        <f t="shared" si="115"/>
        <v>5.1339713458005027</v>
      </c>
      <c r="AH76" s="48">
        <f t="shared" si="115"/>
        <v>5.5400967212463872</v>
      </c>
      <c r="AI76" s="48">
        <f t="shared" si="115"/>
        <v>3.8410272458496446</v>
      </c>
      <c r="AJ76" s="48">
        <f t="shared" si="115"/>
        <v>4.8597551182293826</v>
      </c>
      <c r="AK76" s="48">
        <f t="shared" si="115"/>
        <v>5.3353598491794108</v>
      </c>
      <c r="AL76" s="48">
        <f t="shared" si="115"/>
        <v>5.0652968878924582</v>
      </c>
      <c r="AM76" s="48">
        <f t="shared" si="115"/>
        <v>4.0202605918175456</v>
      </c>
      <c r="AN76" s="48">
        <f t="shared" si="115"/>
        <v>4.3987962841816044</v>
      </c>
      <c r="AO76" s="48">
        <f t="shared" si="115"/>
        <v>4.5092238344844455</v>
      </c>
      <c r="AP76" s="48">
        <f t="shared" si="115"/>
        <v>4.7900427095319253</v>
      </c>
      <c r="AQ76" s="48">
        <f t="shared" si="115"/>
        <v>3.9468658053041978</v>
      </c>
      <c r="AR76" s="48">
        <f t="shared" si="115"/>
        <v>3.294656506434098</v>
      </c>
      <c r="AS76" s="48">
        <f t="shared" si="115"/>
        <v>3.332851222779095</v>
      </c>
      <c r="AT76" s="48">
        <f t="shared" si="115"/>
        <v>4.7687172150691461</v>
      </c>
    </row>
    <row r="77" spans="1:46">
      <c r="A77" s="38" t="s">
        <v>190</v>
      </c>
      <c r="B77" s="43"/>
      <c r="C77" s="43"/>
      <c r="D77" s="43">
        <v>2.1474000000000002</v>
      </c>
      <c r="E77" s="43">
        <v>2.7683999999999997</v>
      </c>
      <c r="F77" s="43">
        <v>1.8421000000000001</v>
      </c>
      <c r="G77" s="43">
        <v>3.0790000000000002</v>
      </c>
      <c r="H77" s="43">
        <v>5.5200000000000005</v>
      </c>
      <c r="I77" s="43">
        <v>1.63</v>
      </c>
      <c r="J77" s="43">
        <v>2.37</v>
      </c>
      <c r="K77" s="41">
        <v>3.0700000000000003</v>
      </c>
      <c r="L77" s="41">
        <v>1.71</v>
      </c>
      <c r="M77" s="41">
        <v>3.04</v>
      </c>
      <c r="N77" s="41">
        <v>3.7099999999999995</v>
      </c>
      <c r="O77" s="41">
        <v>3.1999999999999997</v>
      </c>
      <c r="P77" s="41">
        <v>6.1920999999999999</v>
      </c>
      <c r="Q77" s="41">
        <v>7.3999999999999995</v>
      </c>
      <c r="R77" s="25">
        <v>8.6884000000000015</v>
      </c>
      <c r="S77" s="60">
        <v>6.6209999999999996</v>
      </c>
      <c r="T77" s="3">
        <v>6.5525200000000003</v>
      </c>
      <c r="U77" s="3">
        <v>5.6635200000000001</v>
      </c>
      <c r="V77" s="3">
        <v>4.25</v>
      </c>
      <c r="W77" s="3">
        <v>3.95</v>
      </c>
      <c r="Y77" s="48"/>
      <c r="Z77" s="48"/>
      <c r="AA77" s="48">
        <f t="shared" ref="AA77:AT77" si="116">+D77/D78*100</f>
        <v>0.40387094711442173</v>
      </c>
      <c r="AB77" s="48">
        <f t="shared" si="116"/>
        <v>0.60135023590028769</v>
      </c>
      <c r="AC77" s="48">
        <f t="shared" si="116"/>
        <v>0.42779921560467365</v>
      </c>
      <c r="AD77" s="48">
        <f t="shared" si="116"/>
        <v>0.85626009839065376</v>
      </c>
      <c r="AE77" s="48">
        <f t="shared" si="116"/>
        <v>1.53458743228494</v>
      </c>
      <c r="AF77" s="48">
        <f t="shared" si="116"/>
        <v>0.39426053413352907</v>
      </c>
      <c r="AG77" s="48">
        <f t="shared" si="116"/>
        <v>0.78574597131132062</v>
      </c>
      <c r="AH77" s="48">
        <f t="shared" si="116"/>
        <v>0.94486802778958423</v>
      </c>
      <c r="AI77" s="48">
        <f t="shared" si="116"/>
        <v>0.47524739267051791</v>
      </c>
      <c r="AJ77" s="48">
        <f t="shared" si="116"/>
        <v>0.78497678379518732</v>
      </c>
      <c r="AK77" s="48">
        <f t="shared" si="116"/>
        <v>1.0078249046844843</v>
      </c>
      <c r="AL77" s="48">
        <f t="shared" si="116"/>
        <v>0.79029498007098331</v>
      </c>
      <c r="AM77" s="48">
        <f t="shared" si="116"/>
        <v>1.4721381200824022</v>
      </c>
      <c r="AN77" s="48">
        <f t="shared" si="116"/>
        <v>1.9364124035064767</v>
      </c>
      <c r="AO77" s="48">
        <f t="shared" si="116"/>
        <v>2.3729824569070064</v>
      </c>
      <c r="AP77" s="48">
        <f t="shared" si="116"/>
        <v>1.9093842733179336</v>
      </c>
      <c r="AQ77" s="48">
        <f t="shared" si="116"/>
        <v>1.8740519656936134</v>
      </c>
      <c r="AR77" s="48">
        <f t="shared" si="116"/>
        <v>1.7277178719740411</v>
      </c>
      <c r="AS77" s="48">
        <f t="shared" si="116"/>
        <v>1.3362846883784107</v>
      </c>
      <c r="AT77" s="48">
        <f t="shared" si="116"/>
        <v>1.2152537419047178</v>
      </c>
    </row>
    <row r="78" spans="1:46" s="42" customFormat="1">
      <c r="A78" s="82" t="s">
        <v>130</v>
      </c>
      <c r="B78" s="84">
        <f>SUM(B68:B77)</f>
        <v>0</v>
      </c>
      <c r="C78" s="84">
        <f t="shared" ref="C78" si="117">SUM(C68:C77)</f>
        <v>0</v>
      </c>
      <c r="D78" s="84">
        <f t="shared" ref="D78" si="118">SUM(D68:D77)</f>
        <v>531.70449999999994</v>
      </c>
      <c r="E78" s="84">
        <f t="shared" ref="E78" si="119">SUM(E68:E77)</f>
        <v>460.36399999999992</v>
      </c>
      <c r="F78" s="84">
        <f t="shared" ref="F78" si="120">SUM(F68:F77)</f>
        <v>430.5992</v>
      </c>
      <c r="G78" s="84">
        <f t="shared" ref="G78" si="121">SUM(G68:G77)</f>
        <v>359.58699999999999</v>
      </c>
      <c r="H78" s="84">
        <f t="shared" ref="H78" si="122">SUM(H68:H77)</f>
        <v>359.70579999999995</v>
      </c>
      <c r="I78" s="84">
        <f t="shared" ref="I78" si="123">SUM(I68:I77)</f>
        <v>413.43219999999991</v>
      </c>
      <c r="J78" s="84">
        <f t="shared" ref="J78" si="124">SUM(J68:J77)</f>
        <v>301.62419999999997</v>
      </c>
      <c r="K78" s="84">
        <f t="shared" ref="K78" si="125">SUM(K68:K77)</f>
        <v>324.91310000000004</v>
      </c>
      <c r="L78" s="84">
        <f t="shared" ref="L78" si="126">SUM(L68:L77)</f>
        <v>359.81260000000003</v>
      </c>
      <c r="M78" s="84">
        <f t="shared" ref="M78" si="127">SUM(M68:M77)</f>
        <v>387.27259999999995</v>
      </c>
      <c r="N78" s="84">
        <f t="shared" ref="N78" si="128">SUM(N68:N77)</f>
        <v>368.11949999999996</v>
      </c>
      <c r="O78" s="84">
        <f t="shared" ref="O78" si="129">SUM(O68:O77)</f>
        <v>404.91210000000001</v>
      </c>
      <c r="P78" s="62">
        <f t="shared" ref="P78" si="130">SUM(P68:P77)</f>
        <v>420.61950000000002</v>
      </c>
      <c r="Q78" s="62">
        <f t="shared" ref="Q78" si="131">SUM(Q68:Q77)</f>
        <v>382.14999999999992</v>
      </c>
      <c r="R78" s="62">
        <f t="shared" ref="R78" si="132">SUM(R68:R77)</f>
        <v>366.13839999999999</v>
      </c>
      <c r="S78" s="62">
        <f t="shared" ref="S78:W78" si="133">SUM(S68:S77)</f>
        <v>346.76099999999997</v>
      </c>
      <c r="T78" s="62">
        <f t="shared" si="133"/>
        <v>349.64452000000006</v>
      </c>
      <c r="U78" s="62">
        <f t="shared" si="133"/>
        <v>327.80351999999999</v>
      </c>
      <c r="V78" s="62">
        <f t="shared" si="133"/>
        <v>318.04599999999999</v>
      </c>
      <c r="W78" s="62">
        <f t="shared" si="133"/>
        <v>325.03500000000003</v>
      </c>
      <c r="Y78" s="84">
        <f>SUM(Y68:Y77)</f>
        <v>0</v>
      </c>
      <c r="Z78" s="84">
        <f t="shared" ref="Z78:AL78" si="134">SUM(Z68:Z77)</f>
        <v>0</v>
      </c>
      <c r="AA78" s="84">
        <f t="shared" si="134"/>
        <v>100.00000000000001</v>
      </c>
      <c r="AB78" s="84">
        <f t="shared" si="134"/>
        <v>100</v>
      </c>
      <c r="AC78" s="84">
        <f t="shared" si="134"/>
        <v>100.00000000000001</v>
      </c>
      <c r="AD78" s="84">
        <f t="shared" si="134"/>
        <v>99.999999999999986</v>
      </c>
      <c r="AE78" s="84">
        <f t="shared" si="134"/>
        <v>100.00000000000003</v>
      </c>
      <c r="AF78" s="84">
        <f t="shared" si="134"/>
        <v>100</v>
      </c>
      <c r="AG78" s="84">
        <f t="shared" si="134"/>
        <v>99.999999999999986</v>
      </c>
      <c r="AH78" s="84">
        <f t="shared" si="134"/>
        <v>99.999999999999986</v>
      </c>
      <c r="AI78" s="84">
        <f t="shared" si="134"/>
        <v>99.999999999999986</v>
      </c>
      <c r="AJ78" s="84">
        <f t="shared" si="134"/>
        <v>100</v>
      </c>
      <c r="AK78" s="84">
        <f t="shared" si="134"/>
        <v>100.00000000000001</v>
      </c>
      <c r="AL78" s="84">
        <f t="shared" si="134"/>
        <v>100</v>
      </c>
      <c r="AM78" s="85">
        <f t="shared" ref="AM78:AT78" si="135">SUM(AM68:AM77)</f>
        <v>100</v>
      </c>
      <c r="AN78" s="85">
        <f t="shared" si="135"/>
        <v>100.00000000000001</v>
      </c>
      <c r="AO78" s="85">
        <f t="shared" si="135"/>
        <v>99.999999999999986</v>
      </c>
      <c r="AP78" s="85">
        <f t="shared" si="135"/>
        <v>100.00000000000001</v>
      </c>
      <c r="AQ78" s="85">
        <f t="shared" si="135"/>
        <v>99.999999999999972</v>
      </c>
      <c r="AR78" s="85">
        <f t="shared" si="135"/>
        <v>99.999999999999986</v>
      </c>
      <c r="AS78" s="85">
        <f t="shared" si="135"/>
        <v>100</v>
      </c>
      <c r="AT78" s="85">
        <f t="shared" si="135"/>
        <v>99.999999999999972</v>
      </c>
    </row>
    <row r="79" spans="1:46">
      <c r="R79" s="25"/>
      <c r="S79" s="25"/>
      <c r="T79" s="25"/>
      <c r="U79" s="25"/>
      <c r="V79" s="25"/>
      <c r="W79" s="25"/>
    </row>
    <row r="80" spans="1:46" s="42" customFormat="1">
      <c r="A80" s="82" t="s">
        <v>195</v>
      </c>
      <c r="B80" s="82">
        <v>2003</v>
      </c>
      <c r="C80" s="82">
        <v>2004</v>
      </c>
      <c r="D80" s="82">
        <v>2005</v>
      </c>
      <c r="E80" s="82">
        <v>2006</v>
      </c>
      <c r="F80" s="82">
        <v>2007</v>
      </c>
      <c r="G80" s="82">
        <v>2008</v>
      </c>
      <c r="H80" s="82">
        <v>2009</v>
      </c>
      <c r="I80" s="82">
        <v>2010</v>
      </c>
      <c r="J80" s="82">
        <v>2011</v>
      </c>
      <c r="K80" s="82">
        <v>2012</v>
      </c>
      <c r="L80" s="82">
        <v>2013</v>
      </c>
      <c r="M80" s="82">
        <v>2014</v>
      </c>
      <c r="N80" s="82">
        <v>2015</v>
      </c>
      <c r="O80" s="82">
        <v>2016</v>
      </c>
      <c r="P80" s="75">
        <v>2017</v>
      </c>
      <c r="Q80" s="75">
        <v>2018</v>
      </c>
      <c r="R80" s="75">
        <v>2019</v>
      </c>
      <c r="S80" s="75">
        <v>2020</v>
      </c>
      <c r="T80" s="75">
        <v>2021</v>
      </c>
      <c r="U80" s="77">
        <v>2022</v>
      </c>
      <c r="V80" s="77">
        <v>2023</v>
      </c>
      <c r="W80" s="77">
        <v>2024</v>
      </c>
      <c r="Y80" s="82">
        <v>2003</v>
      </c>
      <c r="Z80" s="82">
        <v>2004</v>
      </c>
      <c r="AA80" s="82">
        <v>2005</v>
      </c>
      <c r="AB80" s="82">
        <v>2006</v>
      </c>
      <c r="AC80" s="82">
        <v>2007</v>
      </c>
      <c r="AD80" s="82">
        <v>2008</v>
      </c>
      <c r="AE80" s="82">
        <v>2009</v>
      </c>
      <c r="AF80" s="82">
        <v>2010</v>
      </c>
      <c r="AG80" s="82">
        <v>2011</v>
      </c>
      <c r="AH80" s="82">
        <v>2012</v>
      </c>
      <c r="AI80" s="82">
        <v>2013</v>
      </c>
      <c r="AJ80" s="82">
        <v>2014</v>
      </c>
      <c r="AK80" s="82">
        <v>2015</v>
      </c>
      <c r="AL80" s="82">
        <v>2016</v>
      </c>
      <c r="AM80" s="77">
        <v>2017</v>
      </c>
      <c r="AN80" s="77">
        <v>2018</v>
      </c>
      <c r="AO80" s="77">
        <v>2019</v>
      </c>
      <c r="AP80" s="77">
        <v>2020</v>
      </c>
      <c r="AQ80" s="77">
        <v>2021</v>
      </c>
      <c r="AR80" s="77">
        <v>2022</v>
      </c>
      <c r="AS80" s="77">
        <v>2023</v>
      </c>
      <c r="AT80" s="77">
        <v>2024</v>
      </c>
    </row>
    <row r="81" spans="1:46">
      <c r="A81" s="83" t="s">
        <v>191</v>
      </c>
      <c r="B81" s="86">
        <v>226.68080000000009</v>
      </c>
      <c r="C81" s="86">
        <v>174.65260000000006</v>
      </c>
      <c r="D81" s="86">
        <v>153.34300000000002</v>
      </c>
      <c r="E81" s="86">
        <v>136.1028</v>
      </c>
      <c r="F81" s="86">
        <v>148.38859999999991</v>
      </c>
      <c r="G81" s="86">
        <v>157.59089999999995</v>
      </c>
      <c r="H81" s="86">
        <v>157.20409999999998</v>
      </c>
      <c r="I81" s="86">
        <v>148.59030000000001</v>
      </c>
      <c r="J81" s="86">
        <v>147.41249999999997</v>
      </c>
      <c r="K81" s="41">
        <v>153.2441</v>
      </c>
      <c r="L81" s="41">
        <v>175.78369999999998</v>
      </c>
      <c r="M81" s="72">
        <v>159.04690000000002</v>
      </c>
      <c r="N81" s="41">
        <v>169.5009</v>
      </c>
      <c r="O81" s="41">
        <v>183.34229999999999</v>
      </c>
      <c r="P81" s="41">
        <v>174</v>
      </c>
      <c r="Q81" s="41">
        <v>178</v>
      </c>
      <c r="R81" s="60">
        <v>208.0856</v>
      </c>
      <c r="S81" s="60">
        <v>228.61609999999996</v>
      </c>
      <c r="T81" s="60">
        <f>T68+T55+T42</f>
        <v>246.80670000000001</v>
      </c>
      <c r="U81" s="60">
        <f>U68+U55+U42</f>
        <v>273.97149999999999</v>
      </c>
      <c r="V81" s="60">
        <f>V68+V55+V42</f>
        <v>258.71151000000003</v>
      </c>
      <c r="W81" s="60">
        <f>W68+W55+W42</f>
        <v>169.81580599999998</v>
      </c>
      <c r="Y81" s="48">
        <f t="shared" ref="Y81:AT81" si="136">+B81/B$91*100</f>
        <v>4.2213235005471628</v>
      </c>
      <c r="Z81" s="48">
        <f t="shared" si="136"/>
        <v>3.3914981330143847</v>
      </c>
      <c r="AA81" s="48">
        <f t="shared" si="136"/>
        <v>2.9707844160743386</v>
      </c>
      <c r="AB81" s="48">
        <f t="shared" si="136"/>
        <v>2.5495245730898626</v>
      </c>
      <c r="AC81" s="48">
        <f t="shared" si="136"/>
        <v>2.6741897186374075</v>
      </c>
      <c r="AD81" s="48">
        <f t="shared" si="136"/>
        <v>2.7987456562104684</v>
      </c>
      <c r="AE81" s="48">
        <f t="shared" si="136"/>
        <v>2.6398693332345933</v>
      </c>
      <c r="AF81" s="48">
        <f t="shared" si="136"/>
        <v>2.4861795949668744</v>
      </c>
      <c r="AG81" s="48">
        <f t="shared" si="136"/>
        <v>2.5062526040119697</v>
      </c>
      <c r="AH81" s="48">
        <f t="shared" si="136"/>
        <v>2.5016797749938968</v>
      </c>
      <c r="AI81" s="48">
        <f t="shared" si="136"/>
        <v>2.815853482075231</v>
      </c>
      <c r="AJ81" s="48">
        <f t="shared" si="136"/>
        <v>2.4409443405038393</v>
      </c>
      <c r="AK81" s="48">
        <f t="shared" si="136"/>
        <v>2.5410976512106997</v>
      </c>
      <c r="AL81" s="48">
        <f t="shared" si="136"/>
        <v>2.6735611812535827</v>
      </c>
      <c r="AM81" s="48">
        <f t="shared" si="136"/>
        <v>2.4659863945578229</v>
      </c>
      <c r="AN81" s="48">
        <f t="shared" si="136"/>
        <v>2.4982456140350875</v>
      </c>
      <c r="AO81" s="48">
        <f t="shared" si="136"/>
        <v>2.7536778306060725</v>
      </c>
      <c r="AP81" s="48">
        <f t="shared" si="136"/>
        <v>2.7917644881176158</v>
      </c>
      <c r="AQ81" s="48">
        <f t="shared" si="136"/>
        <v>2.9295949359821414</v>
      </c>
      <c r="AR81" s="48">
        <f t="shared" si="136"/>
        <v>3.1965685816959919</v>
      </c>
      <c r="AS81" s="48">
        <f t="shared" si="136"/>
        <v>2.9266119983954924</v>
      </c>
      <c r="AT81" s="48">
        <f t="shared" si="136"/>
        <v>1.9060651505627439</v>
      </c>
    </row>
    <row r="82" spans="1:46">
      <c r="A82" s="38" t="s">
        <v>182</v>
      </c>
      <c r="B82" s="43">
        <v>1231.7968999999989</v>
      </c>
      <c r="C82" s="43">
        <v>1155.8237999999997</v>
      </c>
      <c r="D82" s="43">
        <v>1096.6047999999994</v>
      </c>
      <c r="E82" s="43">
        <v>1125.0410999999997</v>
      </c>
      <c r="F82" s="43">
        <v>1212.5027999999993</v>
      </c>
      <c r="G82" s="43">
        <v>1154.0579999999998</v>
      </c>
      <c r="H82" s="43">
        <v>1256.7736999999995</v>
      </c>
      <c r="I82" s="43">
        <v>1201.4923000000003</v>
      </c>
      <c r="J82" s="43">
        <v>1189.5494999999992</v>
      </c>
      <c r="K82" s="41">
        <v>1316.1103999999998</v>
      </c>
      <c r="L82" s="41">
        <v>1358.7602000000002</v>
      </c>
      <c r="M82" s="41">
        <v>1404.7933000000003</v>
      </c>
      <c r="N82" s="41">
        <v>1409.8185000000001</v>
      </c>
      <c r="O82" s="41">
        <v>1435.7400999999995</v>
      </c>
      <c r="P82" s="41">
        <v>1464</v>
      </c>
      <c r="Q82" s="41">
        <v>1487</v>
      </c>
      <c r="R82" s="60">
        <v>1550.5551999999998</v>
      </c>
      <c r="S82" s="60">
        <v>1739.4331099999999</v>
      </c>
      <c r="T82" s="60">
        <f t="shared" ref="T82:W90" si="137">T69+T56+T43</f>
        <v>1801.3534999999999</v>
      </c>
      <c r="U82" s="60">
        <f t="shared" si="137"/>
        <v>1828.1035199999997</v>
      </c>
      <c r="V82" s="60">
        <f t="shared" si="137"/>
        <v>1937.3280299999994</v>
      </c>
      <c r="W82" s="60">
        <f t="shared" si="137"/>
        <v>1900.0090029999999</v>
      </c>
      <c r="Y82" s="48">
        <f t="shared" ref="Y82:Y90" si="138">+B82/B$91*100</f>
        <v>22.938922051938839</v>
      </c>
      <c r="Z82" s="48">
        <f t="shared" ref="Z82:Z90" si="139">+C82/C$91*100</f>
        <v>22.444408269865946</v>
      </c>
      <c r="AA82" s="48">
        <f t="shared" ref="AA82:AA90" si="140">+D82/D$91*100</f>
        <v>21.245028794482401</v>
      </c>
      <c r="AB82" s="48">
        <f t="shared" ref="AB82:AB90" si="141">+E82/E$91*100</f>
        <v>21.074657760061132</v>
      </c>
      <c r="AC82" s="48">
        <f t="shared" ref="AC82:AC90" si="142">+F82/F$91*100</f>
        <v>21.851156501099606</v>
      </c>
      <c r="AD82" s="48">
        <f t="shared" ref="AD82:AD90" si="143">+G82/G$91*100</f>
        <v>20.49556677774504</v>
      </c>
      <c r="AE82" s="48">
        <f t="shared" ref="AE82:AE90" si="144">+H82/H$91*100</f>
        <v>21.104528122649295</v>
      </c>
      <c r="AF82" s="48">
        <f t="shared" ref="AF82:AF90" si="145">+I82/I$91*100</f>
        <v>20.103099864323706</v>
      </c>
      <c r="AG82" s="48">
        <f t="shared" ref="AG82:AG90" si="146">+J82/J$91*100</f>
        <v>20.224279026379278</v>
      </c>
      <c r="AH82" s="48">
        <f t="shared" ref="AH82:AH90" si="147">+K82/K$91*100</f>
        <v>21.485243277484269</v>
      </c>
      <c r="AI82" s="48">
        <f t="shared" ref="AI82:AI90" si="148">+L82/L$91*100</f>
        <v>21.765781699186206</v>
      </c>
      <c r="AJ82" s="48">
        <f t="shared" ref="AJ82:AJ90" si="149">+M82/M$91*100</f>
        <v>21.559818237342018</v>
      </c>
      <c r="AK82" s="48">
        <f t="shared" ref="AK82:AK90" si="150">+N82/N$91*100</f>
        <v>21.135501221429458</v>
      </c>
      <c r="AL82" s="48">
        <f t="shared" ref="AL82:AL90" si="151">+O82/O$91*100</f>
        <v>20.936461458862116</v>
      </c>
      <c r="AM82" s="48">
        <f t="shared" ref="AM82:AM90" si="152">+P82/P$91*100</f>
        <v>20.748299319727892</v>
      </c>
      <c r="AN82" s="48">
        <f t="shared" ref="AN82:AN90" si="153">+Q82/Q$91*100</f>
        <v>20.87017543859649</v>
      </c>
      <c r="AO82" s="48">
        <f t="shared" ref="AO82:AO90" si="154">+R82/R$91*100</f>
        <v>20.519101174569332</v>
      </c>
      <c r="AP82" s="48">
        <f t="shared" ref="AP82:AP90" si="155">+S82/S$91*100</f>
        <v>21.241231855297958</v>
      </c>
      <c r="AQ82" s="48">
        <f t="shared" ref="AQ82:AQ90" si="156">+T82/T$91*100</f>
        <v>21.382061716775542</v>
      </c>
      <c r="AR82" s="48">
        <f t="shared" ref="AR82:AR90" si="157">+U82/U$91*100</f>
        <v>21.329438558827647</v>
      </c>
      <c r="AS82" s="48">
        <f t="shared" ref="AS82:AS90" si="158">+V82/V$91*100</f>
        <v>21.9155593712313</v>
      </c>
      <c r="AT82" s="48">
        <f t="shared" ref="AT82:AT90" si="159">+W82/W$91*100</f>
        <v>21.326288946117092</v>
      </c>
    </row>
    <row r="83" spans="1:46">
      <c r="A83" s="38" t="s">
        <v>183</v>
      </c>
      <c r="B83" s="43">
        <v>1367.3517999999999</v>
      </c>
      <c r="C83" s="43">
        <v>1272.6017999999995</v>
      </c>
      <c r="D83" s="43">
        <v>1313.6570000000002</v>
      </c>
      <c r="E83" s="43">
        <v>1391.4721999999995</v>
      </c>
      <c r="F83" s="43">
        <v>1476.7123999999992</v>
      </c>
      <c r="G83" s="43">
        <v>1588.5367000000001</v>
      </c>
      <c r="H83" s="43">
        <v>1757.514699999999</v>
      </c>
      <c r="I83" s="43">
        <v>1862.4228999999987</v>
      </c>
      <c r="J83" s="43">
        <v>1832.917299999998</v>
      </c>
      <c r="K83" s="41">
        <v>1892.0744999999997</v>
      </c>
      <c r="L83" s="41">
        <v>1965.4593999999984</v>
      </c>
      <c r="M83" s="41">
        <v>2082.1186999999973</v>
      </c>
      <c r="N83" s="41">
        <v>2132.9709999999964</v>
      </c>
      <c r="O83" s="41">
        <v>2199.558799999998</v>
      </c>
      <c r="P83" s="41">
        <v>2261</v>
      </c>
      <c r="Q83" s="41">
        <v>2203</v>
      </c>
      <c r="R83" s="60">
        <v>2402.0405999999998</v>
      </c>
      <c r="S83" s="60">
        <v>2629.8049784210525</v>
      </c>
      <c r="T83" s="60">
        <f t="shared" si="137"/>
        <v>2617.3294999999998</v>
      </c>
      <c r="U83" s="60">
        <f t="shared" si="137"/>
        <v>2615.6795999999999</v>
      </c>
      <c r="V83" s="60">
        <f t="shared" si="137"/>
        <v>2730.25866</v>
      </c>
      <c r="W83" s="60">
        <f t="shared" si="137"/>
        <v>2879.073879</v>
      </c>
      <c r="Y83" s="48">
        <f t="shared" si="138"/>
        <v>25.463269438150306</v>
      </c>
      <c r="Z83" s="48">
        <f t="shared" si="139"/>
        <v>24.712066289140509</v>
      </c>
      <c r="AA83" s="48">
        <f t="shared" si="140"/>
        <v>25.450080823167458</v>
      </c>
      <c r="AB83" s="48">
        <f t="shared" si="141"/>
        <v>26.06553698139502</v>
      </c>
      <c r="AC83" s="48">
        <f t="shared" si="142"/>
        <v>26.612617933347789</v>
      </c>
      <c r="AD83" s="48">
        <f t="shared" si="143"/>
        <v>28.211719006972569</v>
      </c>
      <c r="AE83" s="48">
        <f t="shared" si="144"/>
        <v>29.513283427334237</v>
      </c>
      <c r="AF83" s="48">
        <f t="shared" si="145"/>
        <v>31.161642524303591</v>
      </c>
      <c r="AG83" s="48">
        <f t="shared" si="146"/>
        <v>31.162579537444824</v>
      </c>
      <c r="AH83" s="48">
        <f t="shared" si="147"/>
        <v>30.887743863755208</v>
      </c>
      <c r="AI83" s="48">
        <f t="shared" si="148"/>
        <v>31.484407799855678</v>
      </c>
      <c r="AJ83" s="48">
        <f t="shared" si="149"/>
        <v>31.954950753659482</v>
      </c>
      <c r="AK83" s="48">
        <f t="shared" si="150"/>
        <v>31.976748195440429</v>
      </c>
      <c r="AL83" s="48">
        <f t="shared" si="151"/>
        <v>32.074731382581696</v>
      </c>
      <c r="AM83" s="48">
        <f t="shared" si="152"/>
        <v>32.043650793650798</v>
      </c>
      <c r="AN83" s="48">
        <f t="shared" si="153"/>
        <v>30.919298245614037</v>
      </c>
      <c r="AO83" s="48">
        <f t="shared" si="154"/>
        <v>31.787139275546739</v>
      </c>
      <c r="AP83" s="48">
        <f t="shared" si="155"/>
        <v>32.114081857886681</v>
      </c>
      <c r="AQ83" s="48">
        <f t="shared" si="156"/>
        <v>31.067694876179086</v>
      </c>
      <c r="AR83" s="48">
        <f t="shared" si="157"/>
        <v>30.518500023335054</v>
      </c>
      <c r="AS83" s="48">
        <f t="shared" si="158"/>
        <v>30.88539722519187</v>
      </c>
      <c r="AT83" s="48">
        <f t="shared" si="159"/>
        <v>32.31561605435833</v>
      </c>
    </row>
    <row r="84" spans="1:46">
      <c r="A84" s="38" t="s">
        <v>184</v>
      </c>
      <c r="B84" s="43">
        <v>824.71749999999963</v>
      </c>
      <c r="C84" s="43">
        <v>792.41179999999997</v>
      </c>
      <c r="D84" s="43">
        <v>759.89819999999952</v>
      </c>
      <c r="E84" s="43">
        <v>772.34630000000027</v>
      </c>
      <c r="F84" s="43">
        <v>788.68209999999999</v>
      </c>
      <c r="G84" s="43">
        <v>789.90720000000067</v>
      </c>
      <c r="H84" s="43">
        <v>831.50000000000023</v>
      </c>
      <c r="I84" s="43">
        <v>858.64689999999973</v>
      </c>
      <c r="J84" s="43">
        <v>864.6277000000008</v>
      </c>
      <c r="K84" s="41">
        <v>957.26560000000052</v>
      </c>
      <c r="L84" s="41">
        <v>946.96479999999963</v>
      </c>
      <c r="M84" s="41">
        <v>1032.6539999999995</v>
      </c>
      <c r="N84" s="41">
        <v>1076.283099999999</v>
      </c>
      <c r="O84" s="41">
        <v>1122.6845999999985</v>
      </c>
      <c r="P84" s="41">
        <v>1181</v>
      </c>
      <c r="Q84" s="41">
        <v>1263</v>
      </c>
      <c r="R84" s="60">
        <v>1334.3387</v>
      </c>
      <c r="S84" s="60">
        <v>1437.5276999999999</v>
      </c>
      <c r="T84" s="60">
        <f t="shared" si="137"/>
        <v>1489.5607100000002</v>
      </c>
      <c r="U84" s="60">
        <f t="shared" si="137"/>
        <v>1505.8463699999998</v>
      </c>
      <c r="V84" s="60">
        <f t="shared" si="137"/>
        <v>1530.0670700000001</v>
      </c>
      <c r="W84" s="60">
        <f t="shared" si="137"/>
        <v>1586.057182</v>
      </c>
      <c r="Y84" s="48">
        <f t="shared" si="138"/>
        <v>15.358157215178798</v>
      </c>
      <c r="Z84" s="48">
        <f t="shared" si="139"/>
        <v>15.38747857334255</v>
      </c>
      <c r="AA84" s="48">
        <f t="shared" si="140"/>
        <v>14.72185708094233</v>
      </c>
      <c r="AB84" s="48">
        <f t="shared" si="141"/>
        <v>14.467857169617639</v>
      </c>
      <c r="AC84" s="48">
        <f t="shared" si="142"/>
        <v>14.21325872131256</v>
      </c>
      <c r="AD84" s="48">
        <f t="shared" si="143"/>
        <v>14.028407381450176</v>
      </c>
      <c r="AE84" s="48">
        <f t="shared" si="144"/>
        <v>13.963066806683575</v>
      </c>
      <c r="AF84" s="48">
        <f t="shared" si="145"/>
        <v>14.366687475976301</v>
      </c>
      <c r="AG84" s="48">
        <f t="shared" si="146"/>
        <v>14.700079196987248</v>
      </c>
      <c r="AH84" s="48">
        <f t="shared" si="147"/>
        <v>15.62717253595668</v>
      </c>
      <c r="AI84" s="48">
        <f t="shared" si="148"/>
        <v>15.169291177069741</v>
      </c>
      <c r="AJ84" s="48">
        <f t="shared" si="149"/>
        <v>15.848475745196231</v>
      </c>
      <c r="AK84" s="48">
        <f t="shared" si="150"/>
        <v>16.135256257918208</v>
      </c>
      <c r="AL84" s="48">
        <f t="shared" si="151"/>
        <v>16.371377283644865</v>
      </c>
      <c r="AM84" s="48">
        <f t="shared" si="152"/>
        <v>16.737528344671201</v>
      </c>
      <c r="AN84" s="48">
        <f t="shared" si="153"/>
        <v>17.726315789473684</v>
      </c>
      <c r="AO84" s="48">
        <f t="shared" si="154"/>
        <v>17.657823975852857</v>
      </c>
      <c r="AP84" s="48">
        <f t="shared" si="155"/>
        <v>17.55448887259206</v>
      </c>
      <c r="AQ84" s="48">
        <f t="shared" si="156"/>
        <v>17.681082048639535</v>
      </c>
      <c r="AR84" s="48">
        <f t="shared" si="157"/>
        <v>17.569496079712515</v>
      </c>
      <c r="AS84" s="48">
        <f t="shared" si="158"/>
        <v>17.308517295623357</v>
      </c>
      <c r="AT84" s="48">
        <f t="shared" si="159"/>
        <v>17.802396564957871</v>
      </c>
    </row>
    <row r="85" spans="1:46">
      <c r="A85" s="38" t="s">
        <v>185</v>
      </c>
      <c r="B85" s="43">
        <v>545.30630000000019</v>
      </c>
      <c r="C85" s="43">
        <v>499.63720000000012</v>
      </c>
      <c r="D85" s="43">
        <v>494.34730000000008</v>
      </c>
      <c r="E85" s="43">
        <v>508.25210000000004</v>
      </c>
      <c r="F85" s="43">
        <v>480.28179999999998</v>
      </c>
      <c r="G85" s="43">
        <v>483.21880000000004</v>
      </c>
      <c r="H85" s="43">
        <v>475.73570000000012</v>
      </c>
      <c r="I85" s="43">
        <v>473.73270000000019</v>
      </c>
      <c r="J85" s="43">
        <v>457.53020000000004</v>
      </c>
      <c r="K85" s="41">
        <v>468.68890000000005</v>
      </c>
      <c r="L85" s="41">
        <v>472.65860000000026</v>
      </c>
      <c r="M85" s="41">
        <v>496.73660000000035</v>
      </c>
      <c r="N85" s="41">
        <v>493.46240000000034</v>
      </c>
      <c r="O85" s="41">
        <v>512.72180000000026</v>
      </c>
      <c r="P85" s="41">
        <v>552</v>
      </c>
      <c r="Q85" s="41">
        <v>557</v>
      </c>
      <c r="R85" s="60">
        <v>592.89830000000006</v>
      </c>
      <c r="S85" s="60">
        <v>660.94401000000005</v>
      </c>
      <c r="T85" s="60">
        <f t="shared" si="137"/>
        <v>758.45234000000005</v>
      </c>
      <c r="U85" s="60">
        <f t="shared" si="137"/>
        <v>775.79689000000008</v>
      </c>
      <c r="V85" s="60">
        <f t="shared" si="137"/>
        <v>812.02730999999994</v>
      </c>
      <c r="W85" s="60">
        <f t="shared" si="137"/>
        <v>790.13936200000001</v>
      </c>
      <c r="Y85" s="48">
        <f t="shared" si="138"/>
        <v>10.154871075037768</v>
      </c>
      <c r="Z85" s="48">
        <f t="shared" si="139"/>
        <v>9.702223906111529</v>
      </c>
      <c r="AA85" s="48">
        <f t="shared" si="140"/>
        <v>9.5772174469550357</v>
      </c>
      <c r="AB85" s="48">
        <f t="shared" si="141"/>
        <v>9.520753564765208</v>
      </c>
      <c r="AC85" s="48">
        <f t="shared" si="142"/>
        <v>8.6554132299156965</v>
      </c>
      <c r="AD85" s="48">
        <f t="shared" si="143"/>
        <v>8.5817551489282415</v>
      </c>
      <c r="AE85" s="48">
        <f t="shared" si="144"/>
        <v>7.9888507052608233</v>
      </c>
      <c r="AF85" s="48">
        <f t="shared" si="145"/>
        <v>7.9263893552174283</v>
      </c>
      <c r="AG85" s="48">
        <f t="shared" si="146"/>
        <v>7.7787586206333774</v>
      </c>
      <c r="AH85" s="48">
        <f t="shared" si="147"/>
        <v>7.6512540573773293</v>
      </c>
      <c r="AI85" s="48">
        <f t="shared" si="148"/>
        <v>7.5714492563463205</v>
      </c>
      <c r="AJ85" s="48">
        <f t="shared" si="149"/>
        <v>7.6235776521964285</v>
      </c>
      <c r="AK85" s="48">
        <f t="shared" si="150"/>
        <v>7.3978140859476014</v>
      </c>
      <c r="AL85" s="48">
        <f t="shared" si="151"/>
        <v>7.4766876016198331</v>
      </c>
      <c r="AM85" s="48">
        <f t="shared" si="152"/>
        <v>7.8231292517006805</v>
      </c>
      <c r="AN85" s="48">
        <f t="shared" si="153"/>
        <v>7.8175438596491231</v>
      </c>
      <c r="AO85" s="48">
        <f t="shared" si="154"/>
        <v>7.8460542416872112</v>
      </c>
      <c r="AP85" s="48">
        <f t="shared" si="155"/>
        <v>8.0711726591086741</v>
      </c>
      <c r="AQ85" s="48">
        <f t="shared" si="156"/>
        <v>9.0028274534192363</v>
      </c>
      <c r="AR85" s="48">
        <f t="shared" si="157"/>
        <v>9.0516275026835338</v>
      </c>
      <c r="AS85" s="48">
        <f t="shared" si="158"/>
        <v>9.1858644730217662</v>
      </c>
      <c r="AT85" s="48">
        <f t="shared" si="159"/>
        <v>8.8687686822042995</v>
      </c>
    </row>
    <row r="86" spans="1:46">
      <c r="A86" s="38" t="s">
        <v>186</v>
      </c>
      <c r="B86" s="43">
        <v>431.58080000000041</v>
      </c>
      <c r="C86" s="43">
        <v>422.74540000000013</v>
      </c>
      <c r="D86" s="43">
        <v>436.78280000000041</v>
      </c>
      <c r="E86" s="43">
        <v>416.53230000000002</v>
      </c>
      <c r="F86" s="43">
        <v>408.83120000000031</v>
      </c>
      <c r="G86" s="43">
        <v>398.71000000000009</v>
      </c>
      <c r="H86" s="43">
        <v>406.12310000000025</v>
      </c>
      <c r="I86" s="43">
        <v>376.89970000000022</v>
      </c>
      <c r="J86" s="43">
        <v>368.44539999999989</v>
      </c>
      <c r="K86" s="41">
        <v>334.62929999999994</v>
      </c>
      <c r="L86" s="41">
        <v>336.10110000000009</v>
      </c>
      <c r="M86" s="41">
        <v>329.08160000000004</v>
      </c>
      <c r="N86" s="41">
        <v>365.07180000000005</v>
      </c>
      <c r="O86" s="41">
        <v>352.56269999999989</v>
      </c>
      <c r="P86" s="41">
        <v>372</v>
      </c>
      <c r="Q86" s="41">
        <v>375</v>
      </c>
      <c r="R86" s="60">
        <v>398.90538999999995</v>
      </c>
      <c r="S86" s="60">
        <v>398.97753684210528</v>
      </c>
      <c r="T86" s="60">
        <f t="shared" si="137"/>
        <v>425.64210000000003</v>
      </c>
      <c r="U86" s="60">
        <f t="shared" si="137"/>
        <v>460.92032999999998</v>
      </c>
      <c r="V86" s="60">
        <f t="shared" si="137"/>
        <v>451.39289999999994</v>
      </c>
      <c r="W86" s="60">
        <f t="shared" si="137"/>
        <v>463.21121300000004</v>
      </c>
      <c r="Y86" s="48">
        <f t="shared" si="138"/>
        <v>8.0370378674547904</v>
      </c>
      <c r="Z86" s="48">
        <f t="shared" si="139"/>
        <v>8.2090975733565905</v>
      </c>
      <c r="AA86" s="48">
        <f t="shared" si="140"/>
        <v>8.4619939315737653</v>
      </c>
      <c r="AB86" s="48">
        <f t="shared" si="141"/>
        <v>7.8026266493829555</v>
      </c>
      <c r="AC86" s="48">
        <f t="shared" si="142"/>
        <v>7.3677640445303432</v>
      </c>
      <c r="AD86" s="48">
        <f t="shared" si="143"/>
        <v>7.0809157165018828</v>
      </c>
      <c r="AE86" s="48">
        <f t="shared" si="144"/>
        <v>6.8198724919271623</v>
      </c>
      <c r="AF86" s="48">
        <f t="shared" si="145"/>
        <v>6.3062013031075175</v>
      </c>
      <c r="AG86" s="48">
        <f t="shared" si="146"/>
        <v>6.2641719201982999</v>
      </c>
      <c r="AH86" s="48">
        <f t="shared" si="147"/>
        <v>5.4627574694906045</v>
      </c>
      <c r="AI86" s="48">
        <f t="shared" si="148"/>
        <v>5.383954557585918</v>
      </c>
      <c r="AJ86" s="48">
        <f t="shared" si="149"/>
        <v>5.0505220100734327</v>
      </c>
      <c r="AK86" s="48">
        <f t="shared" si="150"/>
        <v>5.4730275385160931</v>
      </c>
      <c r="AL86" s="48">
        <f t="shared" si="151"/>
        <v>5.1411919054029118</v>
      </c>
      <c r="AM86" s="48">
        <f t="shared" si="152"/>
        <v>5.2721088435374153</v>
      </c>
      <c r="AN86" s="48">
        <f t="shared" si="153"/>
        <v>5.2631578947368416</v>
      </c>
      <c r="AO86" s="48">
        <f t="shared" si="154"/>
        <v>5.2788704694234925</v>
      </c>
      <c r="AP86" s="48">
        <f t="shared" si="155"/>
        <v>4.8721473199500274</v>
      </c>
      <c r="AQ86" s="48">
        <f t="shared" si="156"/>
        <v>5.0523707042831667</v>
      </c>
      <c r="AR86" s="48">
        <f t="shared" si="157"/>
        <v>5.3777982218696048</v>
      </c>
      <c r="AS86" s="48">
        <f t="shared" si="158"/>
        <v>5.1062740777576394</v>
      </c>
      <c r="AT86" s="48">
        <f t="shared" si="159"/>
        <v>5.1992259804673102</v>
      </c>
    </row>
    <row r="87" spans="1:46">
      <c r="A87" s="38" t="s">
        <v>187</v>
      </c>
      <c r="B87" s="43">
        <v>334.68920000000008</v>
      </c>
      <c r="C87" s="43">
        <v>330.95310000000006</v>
      </c>
      <c r="D87" s="43">
        <v>375.23289999999986</v>
      </c>
      <c r="E87" s="43">
        <v>411.93539999999996</v>
      </c>
      <c r="F87" s="43">
        <v>409.23030000000011</v>
      </c>
      <c r="G87" s="43">
        <v>421.05610000000013</v>
      </c>
      <c r="H87" s="43">
        <v>409.5643</v>
      </c>
      <c r="I87" s="43">
        <v>385.45350000000019</v>
      </c>
      <c r="J87" s="43">
        <v>347.90349999999984</v>
      </c>
      <c r="K87" s="41">
        <v>343.64000000000021</v>
      </c>
      <c r="L87" s="41">
        <v>332.89300000000014</v>
      </c>
      <c r="M87" s="41">
        <v>332.89540000000017</v>
      </c>
      <c r="N87" s="41">
        <v>319.22280000000029</v>
      </c>
      <c r="O87" s="41">
        <v>332.09560000000005</v>
      </c>
      <c r="P87" s="41">
        <v>321</v>
      </c>
      <c r="Q87" s="41">
        <v>329</v>
      </c>
      <c r="R87" s="60">
        <v>311.13140000000004</v>
      </c>
      <c r="S87" s="60">
        <v>345.03549999999996</v>
      </c>
      <c r="T87" s="60">
        <f t="shared" si="137"/>
        <v>336.65030842105256</v>
      </c>
      <c r="U87" s="60">
        <f t="shared" si="137"/>
        <v>357.16791999999998</v>
      </c>
      <c r="V87" s="60">
        <f t="shared" si="137"/>
        <v>346.28341</v>
      </c>
      <c r="W87" s="60">
        <f t="shared" si="137"/>
        <v>363.63802399999997</v>
      </c>
      <c r="Y87" s="48">
        <f t="shared" si="138"/>
        <v>6.2326910145867203</v>
      </c>
      <c r="Z87" s="48">
        <f t="shared" si="139"/>
        <v>6.4266253165731442</v>
      </c>
      <c r="AA87" s="48">
        <f t="shared" si="140"/>
        <v>7.2695594302862228</v>
      </c>
      <c r="AB87" s="48">
        <f t="shared" si="141"/>
        <v>7.7165159337324551</v>
      </c>
      <c r="AC87" s="48">
        <f t="shared" si="142"/>
        <v>7.3749564374547845</v>
      </c>
      <c r="AD87" s="48">
        <f t="shared" si="143"/>
        <v>7.4777727070276354</v>
      </c>
      <c r="AE87" s="48">
        <f t="shared" si="144"/>
        <v>6.8776592694318603</v>
      </c>
      <c r="AF87" s="48">
        <f t="shared" si="145"/>
        <v>6.449321567481622</v>
      </c>
      <c r="AG87" s="48">
        <f t="shared" si="146"/>
        <v>5.9149261617561484</v>
      </c>
      <c r="AH87" s="48">
        <f t="shared" si="147"/>
        <v>5.6098553737396948</v>
      </c>
      <c r="AI87" s="48">
        <f t="shared" si="148"/>
        <v>5.3325644710429376</v>
      </c>
      <c r="AJ87" s="48">
        <f t="shared" si="149"/>
        <v>5.1090536351841003</v>
      </c>
      <c r="AK87" s="48">
        <f t="shared" si="150"/>
        <v>4.7856755173152692</v>
      </c>
      <c r="AL87" s="48">
        <f t="shared" si="151"/>
        <v>4.8427335351695566</v>
      </c>
      <c r="AM87" s="48">
        <f t="shared" si="152"/>
        <v>4.5493197278911568</v>
      </c>
      <c r="AN87" s="48">
        <f t="shared" si="153"/>
        <v>4.617543859649123</v>
      </c>
      <c r="AO87" s="48">
        <f t="shared" si="154"/>
        <v>4.1173230564028955</v>
      </c>
      <c r="AP87" s="48">
        <f t="shared" si="155"/>
        <v>4.2134296580157988</v>
      </c>
      <c r="AQ87" s="48">
        <f t="shared" si="156"/>
        <v>3.9960383520671909</v>
      </c>
      <c r="AR87" s="48">
        <f t="shared" si="157"/>
        <v>4.1672646660755133</v>
      </c>
      <c r="AS87" s="48">
        <f t="shared" si="158"/>
        <v>3.9172481446662561</v>
      </c>
      <c r="AT87" s="48">
        <f t="shared" si="159"/>
        <v>4.0815856974226463</v>
      </c>
    </row>
    <row r="88" spans="1:46">
      <c r="A88" s="38" t="s">
        <v>188</v>
      </c>
      <c r="B88" s="43">
        <v>286.28199999999993</v>
      </c>
      <c r="C88" s="43">
        <v>344.34</v>
      </c>
      <c r="D88" s="43">
        <v>371.91719999999992</v>
      </c>
      <c r="E88" s="43">
        <v>371.31369999999993</v>
      </c>
      <c r="F88" s="43">
        <v>374.95919999999995</v>
      </c>
      <c r="G88" s="43">
        <v>353.16839999999991</v>
      </c>
      <c r="H88" s="43">
        <v>355.21300000000008</v>
      </c>
      <c r="I88" s="43">
        <v>353.02180000000021</v>
      </c>
      <c r="J88" s="43">
        <v>370.09690000000006</v>
      </c>
      <c r="K88" s="41">
        <v>355.00030000000027</v>
      </c>
      <c r="L88" s="41">
        <v>359.83630000000022</v>
      </c>
      <c r="M88" s="41">
        <v>350.26510000000019</v>
      </c>
      <c r="N88" s="41">
        <v>351.30600000000021</v>
      </c>
      <c r="O88" s="41">
        <v>331.4876000000001</v>
      </c>
      <c r="P88" s="41">
        <v>351</v>
      </c>
      <c r="Q88" s="41">
        <v>329</v>
      </c>
      <c r="R88" s="60">
        <v>337.28039999999999</v>
      </c>
      <c r="S88" s="60">
        <v>324.73615263157893</v>
      </c>
      <c r="T88" s="60">
        <f t="shared" si="137"/>
        <v>329.32087842105261</v>
      </c>
      <c r="U88" s="60">
        <f t="shared" si="137"/>
        <v>330.86202999999995</v>
      </c>
      <c r="V88" s="60">
        <f t="shared" si="137"/>
        <v>348.09611999999993</v>
      </c>
      <c r="W88" s="60">
        <f t="shared" si="137"/>
        <v>318.76367699999997</v>
      </c>
      <c r="Y88" s="48">
        <f t="shared" si="138"/>
        <v>5.3312364098928633</v>
      </c>
      <c r="Z88" s="48">
        <f t="shared" si="139"/>
        <v>6.6865793416311741</v>
      </c>
      <c r="AA88" s="48">
        <f t="shared" si="140"/>
        <v>7.2053228502768478</v>
      </c>
      <c r="AB88" s="48">
        <f t="shared" si="141"/>
        <v>6.9555762443896612</v>
      </c>
      <c r="AC88" s="48">
        <f t="shared" si="142"/>
        <v>6.7573387547864723</v>
      </c>
      <c r="AD88" s="48">
        <f t="shared" si="143"/>
        <v>6.2721167618866396</v>
      </c>
      <c r="AE88" s="48">
        <f t="shared" si="144"/>
        <v>5.964958327844248</v>
      </c>
      <c r="AF88" s="48">
        <f t="shared" si="145"/>
        <v>5.9066816322362721</v>
      </c>
      <c r="AG88" s="48">
        <f t="shared" si="146"/>
        <v>6.292250110145055</v>
      </c>
      <c r="AH88" s="48">
        <f t="shared" si="147"/>
        <v>5.7953100356018048</v>
      </c>
      <c r="AI88" s="48">
        <f t="shared" si="148"/>
        <v>5.7641652686345104</v>
      </c>
      <c r="AJ88" s="48">
        <f t="shared" si="149"/>
        <v>5.3756320526901922</v>
      </c>
      <c r="AK88" s="48">
        <f t="shared" si="150"/>
        <v>5.2666555248746558</v>
      </c>
      <c r="AL88" s="48">
        <f t="shared" si="151"/>
        <v>4.8338674677197542</v>
      </c>
      <c r="AM88" s="48">
        <f t="shared" si="152"/>
        <v>4.9744897959183669</v>
      </c>
      <c r="AN88" s="48">
        <f t="shared" si="153"/>
        <v>4.617543859649123</v>
      </c>
      <c r="AO88" s="48">
        <f t="shared" si="154"/>
        <v>4.4633629630207396</v>
      </c>
      <c r="AP88" s="48">
        <f t="shared" si="155"/>
        <v>3.9655424920851337</v>
      </c>
      <c r="AQ88" s="48">
        <f t="shared" si="156"/>
        <v>3.9090380355780705</v>
      </c>
      <c r="AR88" s="48">
        <f t="shared" si="157"/>
        <v>3.8603401082746078</v>
      </c>
      <c r="AS88" s="48">
        <f t="shared" si="158"/>
        <v>3.9377539924177194</v>
      </c>
      <c r="AT88" s="48">
        <f t="shared" si="159"/>
        <v>3.5779021417767143</v>
      </c>
    </row>
    <row r="89" spans="1:46">
      <c r="A89" s="38" t="s">
        <v>189</v>
      </c>
      <c r="B89" s="43">
        <v>118.5919</v>
      </c>
      <c r="C89" s="43">
        <v>153.65570000000002</v>
      </c>
      <c r="D89" s="43">
        <v>155.09870000000001</v>
      </c>
      <c r="E89" s="43">
        <v>199.01900000000006</v>
      </c>
      <c r="F89" s="43">
        <v>242.03660000000005</v>
      </c>
      <c r="G89" s="43">
        <v>268.96949999999993</v>
      </c>
      <c r="H89" s="43">
        <v>287.65250000000015</v>
      </c>
      <c r="I89" s="43">
        <v>302.72390000000001</v>
      </c>
      <c r="J89" s="43">
        <v>288.43550000000005</v>
      </c>
      <c r="K89" s="41">
        <v>286.66031578947349</v>
      </c>
      <c r="L89" s="41">
        <v>276.32889999999998</v>
      </c>
      <c r="M89" s="41">
        <v>304.72830000000016</v>
      </c>
      <c r="N89" s="41">
        <v>318.32350000000025</v>
      </c>
      <c r="O89" s="41">
        <v>344.81000000000029</v>
      </c>
      <c r="P89" s="41">
        <v>326</v>
      </c>
      <c r="Q89" s="41">
        <v>337</v>
      </c>
      <c r="R89" s="60">
        <v>323.46250000000003</v>
      </c>
      <c r="S89" s="60">
        <v>323.58010000000002</v>
      </c>
      <c r="T89" s="60">
        <f t="shared" si="137"/>
        <v>309.10678999999999</v>
      </c>
      <c r="U89" s="60">
        <f t="shared" si="137"/>
        <v>322.42229999999995</v>
      </c>
      <c r="V89" s="60">
        <f t="shared" si="137"/>
        <v>313.29665</v>
      </c>
      <c r="W89" s="60">
        <f t="shared" si="137"/>
        <v>308.520849</v>
      </c>
      <c r="Y89" s="48">
        <f t="shared" si="138"/>
        <v>2.2084568893551584</v>
      </c>
      <c r="Z89" s="48">
        <f t="shared" si="139"/>
        <v>2.9837690345120444</v>
      </c>
      <c r="AA89" s="48">
        <f t="shared" si="140"/>
        <v>3.0047983991012894</v>
      </c>
      <c r="AB89" s="48">
        <f t="shared" si="141"/>
        <v>3.7280925227972639</v>
      </c>
      <c r="AC89" s="48">
        <f t="shared" si="142"/>
        <v>4.3618700308106915</v>
      </c>
      <c r="AD89" s="48">
        <f t="shared" si="143"/>
        <v>4.7767810183081743</v>
      </c>
      <c r="AE89" s="48">
        <f t="shared" si="144"/>
        <v>4.8304402580992756</v>
      </c>
      <c r="AF89" s="48">
        <f t="shared" si="145"/>
        <v>5.0651084430732869</v>
      </c>
      <c r="AG89" s="48">
        <f t="shared" si="146"/>
        <v>4.9038733008699724</v>
      </c>
      <c r="AH89" s="48">
        <f t="shared" si="147"/>
        <v>4.6796732422578717</v>
      </c>
      <c r="AI89" s="48">
        <f t="shared" si="148"/>
        <v>4.4264723934188339</v>
      </c>
      <c r="AJ89" s="48">
        <f t="shared" si="149"/>
        <v>4.6767640191437652</v>
      </c>
      <c r="AK89" s="48">
        <f t="shared" si="150"/>
        <v>4.7721935292094013</v>
      </c>
      <c r="AL89" s="48">
        <f t="shared" si="151"/>
        <v>5.0281393377744728</v>
      </c>
      <c r="AM89" s="48">
        <f t="shared" si="152"/>
        <v>4.6201814058956918</v>
      </c>
      <c r="AN89" s="48">
        <f t="shared" si="153"/>
        <v>4.7298245614035093</v>
      </c>
      <c r="AO89" s="48">
        <f t="shared" si="154"/>
        <v>4.2805053078272444</v>
      </c>
      <c r="AP89" s="48">
        <f t="shared" si="155"/>
        <v>3.9514252593826376</v>
      </c>
      <c r="AQ89" s="48">
        <f t="shared" si="156"/>
        <v>3.6690968545898275</v>
      </c>
      <c r="AR89" s="48">
        <f t="shared" si="157"/>
        <v>3.7618693704204982</v>
      </c>
      <c r="AS89" s="48">
        <f t="shared" si="158"/>
        <v>3.5440933221220541</v>
      </c>
      <c r="AT89" s="48">
        <f t="shared" si="159"/>
        <v>3.4629334709922741</v>
      </c>
    </row>
    <row r="90" spans="1:46">
      <c r="A90" s="38" t="s">
        <v>190</v>
      </c>
      <c r="B90" s="43">
        <v>2.9015999999999997</v>
      </c>
      <c r="C90" s="43">
        <v>2.8969000000000005</v>
      </c>
      <c r="D90" s="43">
        <v>4.8188000000000013</v>
      </c>
      <c r="E90" s="43">
        <v>6.3451000000000022</v>
      </c>
      <c r="F90" s="43">
        <v>7.2932000000000015</v>
      </c>
      <c r="G90" s="43">
        <v>15.553299999999997</v>
      </c>
      <c r="H90" s="43">
        <v>17.714399999999998</v>
      </c>
      <c r="I90" s="43">
        <v>13.667899999999999</v>
      </c>
      <c r="J90" s="43">
        <v>14.870899999999997</v>
      </c>
      <c r="K90" s="41">
        <v>18.334700000000002</v>
      </c>
      <c r="L90" s="41">
        <v>17.857699999999994</v>
      </c>
      <c r="M90" s="41">
        <v>23.4739</v>
      </c>
      <c r="N90" s="41">
        <v>34.421199999999999</v>
      </c>
      <c r="O90" s="41">
        <v>42.602799999999988</v>
      </c>
      <c r="P90" s="41">
        <v>54</v>
      </c>
      <c r="Q90" s="41">
        <v>67</v>
      </c>
      <c r="R90" s="60">
        <v>97.944800000000015</v>
      </c>
      <c r="S90" s="60">
        <v>100.29130000000001</v>
      </c>
      <c r="T90" s="60">
        <f t="shared" si="137"/>
        <v>110.37870999999998</v>
      </c>
      <c r="U90" s="60">
        <f t="shared" si="137"/>
        <v>100.02954</v>
      </c>
      <c r="V90" s="60">
        <f t="shared" si="137"/>
        <v>112.50448999999998</v>
      </c>
      <c r="W90" s="60">
        <f t="shared" si="137"/>
        <v>130.00508600000001</v>
      </c>
      <c r="Y90" s="48">
        <f t="shared" si="138"/>
        <v>5.4034537857584948E-2</v>
      </c>
      <c r="Z90" s="48">
        <f t="shared" si="139"/>
        <v>5.6253562452144253E-2</v>
      </c>
      <c r="AA90" s="48">
        <f t="shared" si="140"/>
        <v>9.3356827140326101E-2</v>
      </c>
      <c r="AB90" s="48">
        <f t="shared" si="141"/>
        <v>0.11885860076877547</v>
      </c>
      <c r="AC90" s="48">
        <f t="shared" si="142"/>
        <v>0.13143462810462769</v>
      </c>
      <c r="AD90" s="48">
        <f t="shared" si="143"/>
        <v>0.27621982496919739</v>
      </c>
      <c r="AE90" s="48">
        <f t="shared" si="144"/>
        <v>0.29747125753495535</v>
      </c>
      <c r="AF90" s="48">
        <f t="shared" si="145"/>
        <v>0.22868823931338544</v>
      </c>
      <c r="AG90" s="48">
        <f t="shared" si="146"/>
        <v>0.25282952157382588</v>
      </c>
      <c r="AH90" s="48">
        <f t="shared" si="147"/>
        <v>0.29931036934264094</v>
      </c>
      <c r="AI90" s="48">
        <f t="shared" si="148"/>
        <v>0.28605989478464072</v>
      </c>
      <c r="AJ90" s="48">
        <f t="shared" si="149"/>
        <v>0.36026155401050303</v>
      </c>
      <c r="AK90" s="48">
        <f t="shared" si="150"/>
        <v>0.51603047813819125</v>
      </c>
      <c r="AL90" s="48">
        <f t="shared" si="151"/>
        <v>0.62124884597122487</v>
      </c>
      <c r="AM90" s="48">
        <f t="shared" si="152"/>
        <v>0.76530612244897955</v>
      </c>
      <c r="AN90" s="48">
        <f t="shared" si="153"/>
        <v>0.94035087719298249</v>
      </c>
      <c r="AO90" s="48">
        <f t="shared" si="154"/>
        <v>1.2961417050634243</v>
      </c>
      <c r="AP90" s="48">
        <f t="shared" si="155"/>
        <v>1.22471553756341</v>
      </c>
      <c r="AQ90" s="48">
        <f t="shared" si="156"/>
        <v>1.3101950224861856</v>
      </c>
      <c r="AR90" s="48">
        <f t="shared" si="157"/>
        <v>1.1670968871050547</v>
      </c>
      <c r="AS90" s="48">
        <f t="shared" si="158"/>
        <v>1.2726800995725531</v>
      </c>
      <c r="AT90" s="48">
        <f t="shared" si="159"/>
        <v>1.4592173111407105</v>
      </c>
    </row>
    <row r="91" spans="1:46" s="42" customFormat="1">
      <c r="A91" s="82" t="s">
        <v>130</v>
      </c>
      <c r="B91" s="84">
        <f>SUM(B81:B90)</f>
        <v>5369.8987999999999</v>
      </c>
      <c r="C91" s="84">
        <f t="shared" ref="C91:S91" si="160">SUM(C81:C90)</f>
        <v>5149.7182999999986</v>
      </c>
      <c r="D91" s="84">
        <f t="shared" si="160"/>
        <v>5161.7006999999985</v>
      </c>
      <c r="E91" s="84">
        <f t="shared" si="160"/>
        <v>5338.3600000000006</v>
      </c>
      <c r="F91" s="84">
        <f t="shared" si="160"/>
        <v>5548.9182000000001</v>
      </c>
      <c r="G91" s="84">
        <f t="shared" si="160"/>
        <v>5630.7688999999991</v>
      </c>
      <c r="H91" s="84">
        <f t="shared" si="160"/>
        <v>5954.9954999999982</v>
      </c>
      <c r="I91" s="84">
        <f t="shared" si="160"/>
        <v>5976.6519000000008</v>
      </c>
      <c r="J91" s="84">
        <f t="shared" si="160"/>
        <v>5881.7893999999978</v>
      </c>
      <c r="K91" s="84">
        <f t="shared" si="160"/>
        <v>6125.6481157894741</v>
      </c>
      <c r="L91" s="84">
        <f t="shared" si="160"/>
        <v>6242.6436999999978</v>
      </c>
      <c r="M91" s="84">
        <f t="shared" si="160"/>
        <v>6515.7937999999986</v>
      </c>
      <c r="N91" s="84">
        <f t="shared" si="160"/>
        <v>6670.3811999999962</v>
      </c>
      <c r="O91" s="84">
        <f t="shared" si="160"/>
        <v>6857.6062999999958</v>
      </c>
      <c r="P91" s="62">
        <f t="shared" si="160"/>
        <v>7056</v>
      </c>
      <c r="Q91" s="62">
        <f t="shared" si="160"/>
        <v>7125</v>
      </c>
      <c r="R91" s="62">
        <f t="shared" si="160"/>
        <v>7556.6428899999992</v>
      </c>
      <c r="S91" s="62">
        <f t="shared" si="160"/>
        <v>8188.9464878947365</v>
      </c>
      <c r="T91" s="62">
        <f t="shared" ref="T91:W91" si="161">SUM(T81:T90)</f>
        <v>8424.6015368421067</v>
      </c>
      <c r="U91" s="62">
        <f t="shared" si="161"/>
        <v>8570.7999999999975</v>
      </c>
      <c r="V91" s="62">
        <f t="shared" si="161"/>
        <v>8839.9661499999984</v>
      </c>
      <c r="W91" s="62">
        <f t="shared" si="161"/>
        <v>8909.2340810000005</v>
      </c>
      <c r="Y91" s="84">
        <f>SUM(Y81:Y90)</f>
        <v>99.999999999999986</v>
      </c>
      <c r="Z91" s="84">
        <f t="shared" ref="Z91:AI91" si="162">SUM(Z81:Z90)</f>
        <v>100</v>
      </c>
      <c r="AA91" s="84">
        <f t="shared" si="162"/>
        <v>100.00000000000001</v>
      </c>
      <c r="AB91" s="84">
        <f t="shared" si="162"/>
        <v>99.999999999999986</v>
      </c>
      <c r="AC91" s="84">
        <f t="shared" si="162"/>
        <v>99.999999999999986</v>
      </c>
      <c r="AD91" s="84">
        <f t="shared" si="162"/>
        <v>100.00000000000001</v>
      </c>
      <c r="AE91" s="84">
        <f t="shared" si="162"/>
        <v>100</v>
      </c>
      <c r="AF91" s="84">
        <f t="shared" si="162"/>
        <v>99.999999999999972</v>
      </c>
      <c r="AG91" s="84">
        <f t="shared" si="162"/>
        <v>100</v>
      </c>
      <c r="AH91" s="84">
        <f t="shared" si="162"/>
        <v>100</v>
      </c>
      <c r="AI91" s="84">
        <f t="shared" si="162"/>
        <v>100.00000000000004</v>
      </c>
      <c r="AJ91" s="84">
        <f t="shared" ref="AJ91:AL91" si="163">SUM(AJ81:AJ90)</f>
        <v>99.999999999999986</v>
      </c>
      <c r="AK91" s="84">
        <f t="shared" si="163"/>
        <v>100</v>
      </c>
      <c r="AL91" s="84">
        <f t="shared" si="163"/>
        <v>100</v>
      </c>
      <c r="AM91" s="85">
        <f t="shared" ref="AM91:AT91" si="164">SUM(AM81:AM90)</f>
        <v>100</v>
      </c>
      <c r="AN91" s="85">
        <f t="shared" si="164"/>
        <v>99.999999999999986</v>
      </c>
      <c r="AO91" s="85">
        <f t="shared" si="164"/>
        <v>100.00000000000001</v>
      </c>
      <c r="AP91" s="85">
        <f t="shared" si="164"/>
        <v>99.999999999999986</v>
      </c>
      <c r="AQ91" s="85">
        <f t="shared" si="164"/>
        <v>99.999999999999957</v>
      </c>
      <c r="AR91" s="85">
        <f t="shared" si="164"/>
        <v>100.00000000000003</v>
      </c>
      <c r="AS91" s="85">
        <f t="shared" si="164"/>
        <v>100.00000000000003</v>
      </c>
      <c r="AT91" s="85">
        <f t="shared" si="164"/>
        <v>99.999999999999972</v>
      </c>
    </row>
    <row r="92" spans="1:46">
      <c r="R92" s="25"/>
      <c r="S92" s="25"/>
      <c r="T92" s="25"/>
      <c r="U92" s="25"/>
      <c r="V92" s="25"/>
      <c r="W92" s="25"/>
    </row>
    <row r="93" spans="1:46" s="42" customFormat="1">
      <c r="A93" s="82" t="s">
        <v>164</v>
      </c>
      <c r="B93" s="82">
        <v>2003</v>
      </c>
      <c r="C93" s="82">
        <v>2004</v>
      </c>
      <c r="D93" s="82">
        <v>2005</v>
      </c>
      <c r="E93" s="82">
        <v>2006</v>
      </c>
      <c r="F93" s="82">
        <v>2007</v>
      </c>
      <c r="G93" s="82">
        <v>2008</v>
      </c>
      <c r="H93" s="82">
        <v>2009</v>
      </c>
      <c r="I93" s="82">
        <v>2010</v>
      </c>
      <c r="J93" s="82">
        <v>2011</v>
      </c>
      <c r="K93" s="82">
        <v>2012</v>
      </c>
      <c r="L93" s="82">
        <v>2013</v>
      </c>
      <c r="M93" s="82">
        <v>2014</v>
      </c>
      <c r="N93" s="82">
        <v>2015</v>
      </c>
      <c r="O93" s="82">
        <v>2016</v>
      </c>
      <c r="P93" s="75">
        <v>2017</v>
      </c>
      <c r="Q93" s="75">
        <v>2018</v>
      </c>
      <c r="R93" s="75">
        <v>2019</v>
      </c>
      <c r="S93" s="75">
        <v>2020</v>
      </c>
      <c r="T93" s="75">
        <v>2021</v>
      </c>
      <c r="U93" s="77">
        <v>2022</v>
      </c>
      <c r="V93" s="77">
        <v>2023</v>
      </c>
      <c r="W93" s="77">
        <v>2024</v>
      </c>
      <c r="Y93" s="82">
        <v>2003</v>
      </c>
      <c r="Z93" s="82">
        <v>2004</v>
      </c>
      <c r="AA93" s="82">
        <v>2005</v>
      </c>
      <c r="AB93" s="82">
        <v>2006</v>
      </c>
      <c r="AC93" s="82">
        <v>2007</v>
      </c>
      <c r="AD93" s="82">
        <v>2008</v>
      </c>
      <c r="AE93" s="82">
        <v>2009</v>
      </c>
      <c r="AF93" s="82">
        <v>2010</v>
      </c>
      <c r="AG93" s="82">
        <v>2011</v>
      </c>
      <c r="AH93" s="82">
        <v>2012</v>
      </c>
      <c r="AI93" s="82">
        <v>2013</v>
      </c>
      <c r="AJ93" s="82">
        <v>2014</v>
      </c>
      <c r="AK93" s="82">
        <v>2015</v>
      </c>
      <c r="AL93" s="82">
        <v>2016</v>
      </c>
      <c r="AM93" s="77">
        <v>2017</v>
      </c>
      <c r="AN93" s="77">
        <v>2018</v>
      </c>
      <c r="AO93" s="77">
        <v>2019</v>
      </c>
      <c r="AP93" s="77">
        <v>2020</v>
      </c>
      <c r="AQ93" s="77">
        <v>2021</v>
      </c>
      <c r="AR93" s="77">
        <v>2022</v>
      </c>
      <c r="AS93" s="77">
        <v>2023</v>
      </c>
      <c r="AT93" s="77">
        <v>2024</v>
      </c>
    </row>
    <row r="94" spans="1:46">
      <c r="A94" s="83" t="s">
        <v>191</v>
      </c>
      <c r="B94" s="86">
        <v>725.25850000000003</v>
      </c>
      <c r="C94" s="86">
        <v>668.97499999999957</v>
      </c>
      <c r="D94" s="86">
        <v>602.51690000000008</v>
      </c>
      <c r="E94" s="86">
        <v>604.02370000000008</v>
      </c>
      <c r="F94" s="86">
        <v>631.44209999999998</v>
      </c>
      <c r="G94" s="86">
        <v>652.54999999999973</v>
      </c>
      <c r="H94" s="86">
        <v>661.29999999999973</v>
      </c>
      <c r="I94" s="86">
        <v>657.06719999999996</v>
      </c>
      <c r="J94" s="86">
        <v>715.42739999999981</v>
      </c>
      <c r="K94" s="49">
        <v>660.40000000000009</v>
      </c>
      <c r="L94" s="50">
        <v>695.04999999999984</v>
      </c>
      <c r="M94" s="72">
        <v>687.17319999999995</v>
      </c>
      <c r="N94" s="41">
        <v>739.60709999999972</v>
      </c>
      <c r="O94" s="41">
        <v>725.14519999999982</v>
      </c>
      <c r="P94" s="41">
        <v>727</v>
      </c>
      <c r="Q94" s="41">
        <v>712</v>
      </c>
      <c r="R94" s="60">
        <v>694.43049999999994</v>
      </c>
      <c r="S94" s="60">
        <v>827.81</v>
      </c>
      <c r="T94" s="3">
        <v>821.19499999999994</v>
      </c>
      <c r="U94" s="3">
        <v>749.52109999999993</v>
      </c>
      <c r="V94" s="3">
        <v>878.17129999999986</v>
      </c>
      <c r="W94" s="3">
        <v>869.47879999999998</v>
      </c>
      <c r="Y94" s="48">
        <f t="shared" ref="Y94:Y101" si="165">+B94/B$104*100</f>
        <v>12.450444506989205</v>
      </c>
      <c r="Z94" s="48">
        <f t="shared" ref="Z94:Z101" si="166">+C94/C$104*100</f>
        <v>10.712198210166573</v>
      </c>
      <c r="AA94" s="48">
        <f t="shared" ref="AA94:AA101" si="167">+D94/D$104*100</f>
        <v>9.2497537869041775</v>
      </c>
      <c r="AB94" s="48">
        <f t="shared" ref="AB94:AB101" si="168">+E94/E$104*100</f>
        <v>9.0403666616871803</v>
      </c>
      <c r="AC94" s="48">
        <f t="shared" ref="AC94:AC101" si="169">+F94/F$104*100</f>
        <v>9.2506318694986582</v>
      </c>
      <c r="AD94" s="48">
        <f t="shared" ref="AD94:AD101" si="170">+G94/G$104*100</f>
        <v>9.1009148291746857</v>
      </c>
      <c r="AE94" s="48">
        <f t="shared" ref="AE94:AE101" si="171">+H94/H$104*100</f>
        <v>8.8313966849183032</v>
      </c>
      <c r="AF94" s="48">
        <f t="shared" ref="AF94:AF101" si="172">+I94/I$104*100</f>
        <v>8.5368044284567706</v>
      </c>
      <c r="AG94" s="48">
        <f t="shared" ref="AG94:AG101" si="173">+J94/J$104*100</f>
        <v>8.8219436073982447</v>
      </c>
      <c r="AH94" s="48">
        <f t="shared" ref="AH94:AH101" si="174">+K94/K$104*100</f>
        <v>8.1135026436885092</v>
      </c>
      <c r="AI94" s="48">
        <f t="shared" ref="AI94:AI101" si="175">+L94/L$104*100</f>
        <v>8.5318465272714725</v>
      </c>
      <c r="AJ94" s="48">
        <f t="shared" ref="AJ94:AJ101" si="176">+M94/M$104*100</f>
        <v>8.4209138856653549</v>
      </c>
      <c r="AK94" s="48">
        <f t="shared" ref="AK94:AK101" si="177">+N94/N$104*100</f>
        <v>9.0839112101646879</v>
      </c>
      <c r="AL94" s="48">
        <f t="shared" ref="AL94:AL101" si="178">+O94/O$104*100</f>
        <v>8.7936613816591791</v>
      </c>
      <c r="AM94" s="48">
        <f t="shared" ref="AM94:AM104" si="179">+P94/P$104*100</f>
        <v>8.6940923224109063</v>
      </c>
      <c r="AN94" s="48">
        <f t="shared" ref="AN94:AN104" si="180">+Q94/Q$104*100</f>
        <v>8.3863368669022371</v>
      </c>
      <c r="AO94" s="48">
        <f t="shared" ref="AO94:AT94" si="181">+R94/R$104*100</f>
        <v>7.9250841737873197</v>
      </c>
      <c r="AP94" s="48">
        <f t="shared" si="181"/>
        <v>8.7774581988411065</v>
      </c>
      <c r="AQ94" s="48">
        <f t="shared" si="181"/>
        <v>8.1081058238501171</v>
      </c>
      <c r="AR94" s="48">
        <f t="shared" si="181"/>
        <v>7.0734571100946022</v>
      </c>
      <c r="AS94" s="48">
        <f t="shared" si="181"/>
        <v>7.5681988836953744</v>
      </c>
      <c r="AT94" s="48">
        <f t="shared" si="181"/>
        <v>6.9867240645092075</v>
      </c>
    </row>
    <row r="95" spans="1:46">
      <c r="A95" s="38" t="s">
        <v>182</v>
      </c>
      <c r="B95" s="43">
        <v>3775.2001000000005</v>
      </c>
      <c r="C95" s="43">
        <v>4162.9118000000008</v>
      </c>
      <c r="D95" s="43">
        <v>4456.6270000000031</v>
      </c>
      <c r="E95" s="43">
        <v>4508.2123000000011</v>
      </c>
      <c r="F95" s="43">
        <v>4501.6629000000048</v>
      </c>
      <c r="G95" s="43">
        <v>4746.120200000003</v>
      </c>
      <c r="H95" s="43">
        <v>4943.9283000000041</v>
      </c>
      <c r="I95" s="43">
        <v>5051.5917000000018</v>
      </c>
      <c r="J95" s="43">
        <v>5239.9128000000019</v>
      </c>
      <c r="K95" s="49">
        <v>5279.3252000000057</v>
      </c>
      <c r="L95" s="50">
        <v>5305.9700000000048</v>
      </c>
      <c r="M95" s="41">
        <v>5372.6143000000047</v>
      </c>
      <c r="N95" s="41">
        <v>5330.3055000000077</v>
      </c>
      <c r="O95" s="41">
        <v>5428.9295000000038</v>
      </c>
      <c r="P95" s="41">
        <v>5509</v>
      </c>
      <c r="Q95" s="41">
        <v>5529</v>
      </c>
      <c r="R95" s="60">
        <v>5673.2339000000011</v>
      </c>
      <c r="S95" s="60">
        <v>6108.6662000000006</v>
      </c>
      <c r="T95" s="3">
        <v>6656.9010400000016</v>
      </c>
      <c r="U95" s="3">
        <v>6975.3615100000015</v>
      </c>
      <c r="V95" s="3">
        <v>7548.1155100000014</v>
      </c>
      <c r="W95" s="3">
        <v>8070.6913050000003</v>
      </c>
      <c r="Y95" s="48">
        <f t="shared" si="165"/>
        <v>64.808505309251956</v>
      </c>
      <c r="Z95" s="48">
        <f t="shared" si="166"/>
        <v>66.660093924348956</v>
      </c>
      <c r="AA95" s="48">
        <f t="shared" si="167"/>
        <v>68.417504090042002</v>
      </c>
      <c r="AB95" s="48">
        <f t="shared" si="168"/>
        <v>67.473995110999923</v>
      </c>
      <c r="AC95" s="48">
        <f t="shared" si="169"/>
        <v>65.949397875877764</v>
      </c>
      <c r="AD95" s="48">
        <f t="shared" si="170"/>
        <v>66.192683639913525</v>
      </c>
      <c r="AE95" s="48">
        <f t="shared" si="171"/>
        <v>66.024182669127214</v>
      </c>
      <c r="AF95" s="48">
        <f t="shared" si="172"/>
        <v>65.631719853487567</v>
      </c>
      <c r="AG95" s="48">
        <f t="shared" si="173"/>
        <v>64.613425805727118</v>
      </c>
      <c r="AH95" s="48">
        <f t="shared" si="174"/>
        <v>64.860416364463063</v>
      </c>
      <c r="AI95" s="48">
        <f t="shared" si="175"/>
        <v>65.131604515224325</v>
      </c>
      <c r="AJ95" s="48">
        <f t="shared" si="176"/>
        <v>65.838310285084304</v>
      </c>
      <c r="AK95" s="48">
        <f t="shared" si="177"/>
        <v>65.467221562708872</v>
      </c>
      <c r="AL95" s="48">
        <f t="shared" si="178"/>
        <v>65.835321929870489</v>
      </c>
      <c r="AM95" s="48">
        <f t="shared" si="179"/>
        <v>65.881368093757473</v>
      </c>
      <c r="AN95" s="48">
        <f t="shared" si="180"/>
        <v>65.123674911660771</v>
      </c>
      <c r="AO95" s="48">
        <f t="shared" ref="AO95:AO104" si="182">+R95/R$104*100</f>
        <v>64.744932999175191</v>
      </c>
      <c r="AP95" s="48">
        <f t="shared" ref="AP95:AP104" si="183">+S95/S$104*100</f>
        <v>64.771580702303126</v>
      </c>
      <c r="AQ95" s="48">
        <f t="shared" ref="AQ95:AQ104" si="184">+T95/T$104*100</f>
        <v>65.727212283584194</v>
      </c>
      <c r="AR95" s="48">
        <f t="shared" ref="AR95:AR104" si="185">+U95/U$104*100</f>
        <v>65.828594376315408</v>
      </c>
      <c r="AS95" s="48">
        <f t="shared" ref="AS95:AT104" si="186">+V95/V$104*100</f>
        <v>65.050679038116783</v>
      </c>
      <c r="AT95" s="48">
        <f t="shared" si="186"/>
        <v>64.852292152343139</v>
      </c>
    </row>
    <row r="96" spans="1:46">
      <c r="A96" s="38" t="s">
        <v>183</v>
      </c>
      <c r="B96" s="43">
        <v>1032.1960999999992</v>
      </c>
      <c r="C96" s="43">
        <v>1091.8839999999993</v>
      </c>
      <c r="D96" s="43">
        <v>1136.4379999999987</v>
      </c>
      <c r="E96" s="43">
        <v>1251.2638999999986</v>
      </c>
      <c r="F96" s="43">
        <v>1369.6908999999991</v>
      </c>
      <c r="G96" s="43">
        <v>1436.2349999999992</v>
      </c>
      <c r="H96" s="43">
        <v>1512.1516999999988</v>
      </c>
      <c r="I96" s="43">
        <v>1597.1022999999993</v>
      </c>
      <c r="J96" s="43">
        <v>1742.1555999999989</v>
      </c>
      <c r="K96" s="49">
        <v>1785.4951999999989</v>
      </c>
      <c r="L96" s="50">
        <v>1759.0334999999989</v>
      </c>
      <c r="M96" s="41">
        <v>1729.9882999999993</v>
      </c>
      <c r="N96" s="41">
        <v>1705.5809999999983</v>
      </c>
      <c r="O96" s="41">
        <v>1721.4387999999988</v>
      </c>
      <c r="P96" s="41">
        <v>1721</v>
      </c>
      <c r="Q96" s="41">
        <v>1849</v>
      </c>
      <c r="R96" s="60">
        <v>1987.7420999999999</v>
      </c>
      <c r="S96" s="60">
        <v>2037.2626999999998</v>
      </c>
      <c r="T96" s="3">
        <v>2162.0605899999996</v>
      </c>
      <c r="U96" s="3">
        <v>2346.7879700000003</v>
      </c>
      <c r="V96" s="3">
        <v>2611.4910399999999</v>
      </c>
      <c r="W96" s="3">
        <v>2822.4300899999998</v>
      </c>
      <c r="Y96" s="48">
        <f t="shared" si="165"/>
        <v>17.719613439043695</v>
      </c>
      <c r="Z96" s="48">
        <f t="shared" si="166"/>
        <v>17.484177780200337</v>
      </c>
      <c r="AA96" s="48">
        <f t="shared" si="167"/>
        <v>17.446434604708674</v>
      </c>
      <c r="AB96" s="48">
        <f t="shared" si="168"/>
        <v>18.727550668181838</v>
      </c>
      <c r="AC96" s="48">
        <f t="shared" si="169"/>
        <v>20.065982757409255</v>
      </c>
      <c r="AD96" s="48">
        <f t="shared" si="170"/>
        <v>20.030729307608159</v>
      </c>
      <c r="AE96" s="48">
        <f t="shared" si="171"/>
        <v>20.194180418075863</v>
      </c>
      <c r="AF96" s="48">
        <f t="shared" si="172"/>
        <v>20.750008503450619</v>
      </c>
      <c r="AG96" s="48">
        <f t="shared" si="173"/>
        <v>21.482541007673241</v>
      </c>
      <c r="AH96" s="48">
        <f t="shared" si="174"/>
        <v>21.936129657015648</v>
      </c>
      <c r="AI96" s="48">
        <f t="shared" si="175"/>
        <v>21.592408975367494</v>
      </c>
      <c r="AJ96" s="48">
        <f t="shared" si="176"/>
        <v>21.20001550920292</v>
      </c>
      <c r="AK96" s="48">
        <f t="shared" si="177"/>
        <v>20.948076844778647</v>
      </c>
      <c r="AL96" s="48">
        <f t="shared" si="178"/>
        <v>20.875474175999113</v>
      </c>
      <c r="AM96" s="48">
        <f t="shared" si="179"/>
        <v>20.581200669696244</v>
      </c>
      <c r="AN96" s="48">
        <f t="shared" si="180"/>
        <v>21.778563015312134</v>
      </c>
      <c r="AO96" s="48">
        <f t="shared" si="182"/>
        <v>22.684809290894872</v>
      </c>
      <c r="AP96" s="48">
        <f t="shared" si="183"/>
        <v>21.601560973300842</v>
      </c>
      <c r="AQ96" s="48">
        <f t="shared" si="184"/>
        <v>21.347202627020156</v>
      </c>
      <c r="AR96" s="48">
        <f t="shared" si="185"/>
        <v>22.147347222487777</v>
      </c>
      <c r="AS96" s="48">
        <f t="shared" si="186"/>
        <v>22.506182533759045</v>
      </c>
      <c r="AT96" s="48">
        <f t="shared" si="186"/>
        <v>22.679725175815545</v>
      </c>
    </row>
    <row r="97" spans="1:46">
      <c r="A97" s="38" t="s">
        <v>184</v>
      </c>
      <c r="B97" s="43">
        <v>200.68050000000008</v>
      </c>
      <c r="C97" s="43">
        <v>222.84680000000012</v>
      </c>
      <c r="D97" s="43">
        <v>214.76900000000012</v>
      </c>
      <c r="E97" s="43">
        <v>211.65060000000011</v>
      </c>
      <c r="F97" s="43">
        <v>202.36840000000018</v>
      </c>
      <c r="G97" s="43">
        <v>205.19680000000008</v>
      </c>
      <c r="H97" s="43">
        <v>240.47580000000005</v>
      </c>
      <c r="I97" s="43">
        <v>274.91000000000003</v>
      </c>
      <c r="J97" s="43">
        <v>287.49720000000008</v>
      </c>
      <c r="K97" s="49">
        <v>285.73950000000019</v>
      </c>
      <c r="L97" s="50">
        <v>268.27520000000021</v>
      </c>
      <c r="M97" s="41">
        <v>260.27400000000017</v>
      </c>
      <c r="N97" s="41">
        <v>256.13670000000008</v>
      </c>
      <c r="O97" s="41">
        <v>261.2530000000001</v>
      </c>
      <c r="P97" s="41">
        <v>288</v>
      </c>
      <c r="Q97" s="41">
        <v>276</v>
      </c>
      <c r="R97" s="60">
        <v>278.60300000000001</v>
      </c>
      <c r="S97" s="60">
        <v>335.10449999999997</v>
      </c>
      <c r="T97" s="3">
        <v>335.95359000000002</v>
      </c>
      <c r="U97" s="3">
        <v>372.60752000000002</v>
      </c>
      <c r="V97" s="3">
        <v>413.92680000000007</v>
      </c>
      <c r="W97" s="3">
        <v>510.69812000000002</v>
      </c>
      <c r="Y97" s="48">
        <f t="shared" si="165"/>
        <v>3.445063282794822</v>
      </c>
      <c r="Z97" s="48">
        <f t="shared" si="166"/>
        <v>3.5684130081114409</v>
      </c>
      <c r="AA97" s="48">
        <f t="shared" si="167"/>
        <v>3.2971031535540734</v>
      </c>
      <c r="AB97" s="48">
        <f t="shared" si="168"/>
        <v>3.1677548880384814</v>
      </c>
      <c r="AC97" s="48">
        <f t="shared" si="169"/>
        <v>2.9646986959207409</v>
      </c>
      <c r="AD97" s="48">
        <f t="shared" si="170"/>
        <v>2.8618168722997375</v>
      </c>
      <c r="AE97" s="48">
        <f t="shared" si="171"/>
        <v>3.2114580113761946</v>
      </c>
      <c r="AF97" s="48">
        <f t="shared" si="172"/>
        <v>3.5717091119858839</v>
      </c>
      <c r="AG97" s="48">
        <f t="shared" si="173"/>
        <v>3.5451313238560558</v>
      </c>
      <c r="AH97" s="48">
        <f t="shared" si="174"/>
        <v>3.5105211820960545</v>
      </c>
      <c r="AI97" s="48">
        <f t="shared" si="175"/>
        <v>3.2931196798403888</v>
      </c>
      <c r="AJ97" s="48">
        <f t="shared" si="176"/>
        <v>3.1895087594767468</v>
      </c>
      <c r="AK97" s="48">
        <f t="shared" si="177"/>
        <v>3.1458906228247279</v>
      </c>
      <c r="AL97" s="48">
        <f t="shared" si="178"/>
        <v>3.1681522775612478</v>
      </c>
      <c r="AM97" s="48">
        <f t="shared" si="179"/>
        <v>3.4441521167184885</v>
      </c>
      <c r="AN97" s="48">
        <f t="shared" si="180"/>
        <v>3.2508833922261484</v>
      </c>
      <c r="AO97" s="48">
        <f t="shared" si="182"/>
        <v>3.1795150502025313</v>
      </c>
      <c r="AP97" s="48">
        <f t="shared" si="183"/>
        <v>3.5531894287258545</v>
      </c>
      <c r="AQ97" s="48">
        <f t="shared" si="184"/>
        <v>3.3170529041486549</v>
      </c>
      <c r="AR97" s="48">
        <f t="shared" si="185"/>
        <v>3.5164097603372566</v>
      </c>
      <c r="AS97" s="48">
        <f t="shared" si="186"/>
        <v>3.5672770741785791</v>
      </c>
      <c r="AT97" s="48">
        <f t="shared" si="186"/>
        <v>4.1037307001661354</v>
      </c>
    </row>
    <row r="98" spans="1:46">
      <c r="A98" s="38" t="s">
        <v>185</v>
      </c>
      <c r="B98" s="43">
        <v>56.542099999999991</v>
      </c>
      <c r="C98" s="43">
        <v>68.042099999999976</v>
      </c>
      <c r="D98" s="43">
        <v>62.842399999999991</v>
      </c>
      <c r="E98" s="43">
        <v>57.842399999999991</v>
      </c>
      <c r="F98" s="43">
        <v>73.46050000000001</v>
      </c>
      <c r="G98" s="43">
        <v>73.902599999999978</v>
      </c>
      <c r="H98" s="43">
        <v>69.278899999999993</v>
      </c>
      <c r="I98" s="43">
        <v>59.342099999999995</v>
      </c>
      <c r="J98" s="43">
        <v>63.247900000000001</v>
      </c>
      <c r="K98" s="49">
        <v>74.509999999999991</v>
      </c>
      <c r="L98" s="50">
        <v>72.352099999999979</v>
      </c>
      <c r="M98" s="41">
        <v>58.702099999999987</v>
      </c>
      <c r="N98" s="41">
        <v>59.712099999999985</v>
      </c>
      <c r="O98" s="41">
        <v>60.840999999999994</v>
      </c>
      <c r="P98" s="41">
        <v>63</v>
      </c>
      <c r="Q98" s="41">
        <v>71</v>
      </c>
      <c r="R98" s="60">
        <v>78.015300000000011</v>
      </c>
      <c r="S98" s="60">
        <v>75.82419999999999</v>
      </c>
      <c r="T98" s="3">
        <v>102.2342</v>
      </c>
      <c r="U98" s="3">
        <v>98.068399999999983</v>
      </c>
      <c r="V98" s="3">
        <v>97.607499999999987</v>
      </c>
      <c r="W98" s="3">
        <v>105.73750000000001</v>
      </c>
      <c r="Y98" s="48">
        <f t="shared" si="165"/>
        <v>0.97065291666162368</v>
      </c>
      <c r="Z98" s="48">
        <f t="shared" si="166"/>
        <v>1.0895481323457159</v>
      </c>
      <c r="AA98" s="48">
        <f t="shared" si="167"/>
        <v>0.96474759028028423</v>
      </c>
      <c r="AB98" s="48">
        <f t="shared" si="168"/>
        <v>0.86572183275585768</v>
      </c>
      <c r="AC98" s="48">
        <f t="shared" si="169"/>
        <v>1.0761969188454592</v>
      </c>
      <c r="AD98" s="48">
        <f t="shared" si="170"/>
        <v>1.0306969094392235</v>
      </c>
      <c r="AE98" s="48">
        <f t="shared" si="171"/>
        <v>0.92519196702674533</v>
      </c>
      <c r="AF98" s="48">
        <f t="shared" si="172"/>
        <v>0.77098948490188601</v>
      </c>
      <c r="AG98" s="48">
        <f t="shared" si="173"/>
        <v>0.77991059202703661</v>
      </c>
      <c r="AH98" s="48">
        <f t="shared" si="174"/>
        <v>0.91541048149792659</v>
      </c>
      <c r="AI98" s="48">
        <f t="shared" si="175"/>
        <v>0.88813324671001836</v>
      </c>
      <c r="AJ98" s="48">
        <f t="shared" si="176"/>
        <v>0.71936060516870604</v>
      </c>
      <c r="AK98" s="48">
        <f t="shared" si="177"/>
        <v>0.73338859858494443</v>
      </c>
      <c r="AL98" s="48">
        <f t="shared" si="178"/>
        <v>0.73780416959462214</v>
      </c>
      <c r="AM98" s="48">
        <f t="shared" si="179"/>
        <v>0.75340827553216938</v>
      </c>
      <c r="AN98" s="48">
        <f t="shared" si="180"/>
        <v>0.83627797408716131</v>
      </c>
      <c r="AO98" s="48">
        <f t="shared" si="182"/>
        <v>0.89033793784010062</v>
      </c>
      <c r="AP98" s="48">
        <f t="shared" si="183"/>
        <v>0.80398128309704853</v>
      </c>
      <c r="AQ98" s="48">
        <f t="shared" si="184"/>
        <v>1.0094139789168928</v>
      </c>
      <c r="AR98" s="48">
        <f t="shared" si="185"/>
        <v>0.92550112499248038</v>
      </c>
      <c r="AS98" s="48">
        <f t="shared" si="186"/>
        <v>0.84119461947833685</v>
      </c>
      <c r="AT98" s="48">
        <f t="shared" si="186"/>
        <v>0.84965698504787301</v>
      </c>
    </row>
    <row r="99" spans="1:46">
      <c r="A99" s="38" t="s">
        <v>186</v>
      </c>
      <c r="B99" s="43">
        <v>22.400000000000002</v>
      </c>
      <c r="C99" s="43">
        <v>16.649999999999999</v>
      </c>
      <c r="D99" s="43">
        <v>25.892100000000006</v>
      </c>
      <c r="E99" s="43">
        <v>31.172100000000004</v>
      </c>
      <c r="F99" s="43">
        <v>31.43</v>
      </c>
      <c r="G99" s="43">
        <v>36.322099999999992</v>
      </c>
      <c r="H99" s="43">
        <v>34.342100000000002</v>
      </c>
      <c r="I99" s="43">
        <v>30.632100000000005</v>
      </c>
      <c r="J99" s="43">
        <v>37.031600000000005</v>
      </c>
      <c r="K99" s="49">
        <v>30.242099999999997</v>
      </c>
      <c r="L99" s="50">
        <v>26.642100000000003</v>
      </c>
      <c r="M99" s="41">
        <v>26.740000000000002</v>
      </c>
      <c r="N99" s="41">
        <v>26.890000000000004</v>
      </c>
      <c r="O99" s="41">
        <v>27.666000000000004</v>
      </c>
      <c r="P99" s="41">
        <v>31</v>
      </c>
      <c r="Q99" s="41">
        <v>31</v>
      </c>
      <c r="R99" s="60">
        <v>32.06</v>
      </c>
      <c r="S99" s="60">
        <v>29.802100000000003</v>
      </c>
      <c r="T99" s="3">
        <v>26.342100000000002</v>
      </c>
      <c r="U99" s="3">
        <v>31.692099999999996</v>
      </c>
      <c r="V99" s="3">
        <v>34.210500000000003</v>
      </c>
      <c r="W99" s="3">
        <v>36.099999999999994</v>
      </c>
      <c r="Y99" s="48">
        <f t="shared" si="165"/>
        <v>0.38453869476408509</v>
      </c>
      <c r="Z99" s="48">
        <f t="shared" si="166"/>
        <v>0.26661399932624319</v>
      </c>
      <c r="AA99" s="48">
        <f t="shared" si="167"/>
        <v>0.39749183803126797</v>
      </c>
      <c r="AB99" s="48">
        <f t="shared" si="168"/>
        <v>0.46654992778392457</v>
      </c>
      <c r="AC99" s="48">
        <f t="shared" si="169"/>
        <v>0.46044975407617389</v>
      </c>
      <c r="AD99" s="48">
        <f t="shared" si="170"/>
        <v>0.50657319518315214</v>
      </c>
      <c r="AE99" s="48">
        <f t="shared" si="171"/>
        <v>0.45862499333605466</v>
      </c>
      <c r="AF99" s="48">
        <f t="shared" si="172"/>
        <v>0.39798097809924271</v>
      </c>
      <c r="AG99" s="48">
        <f t="shared" si="173"/>
        <v>0.4566370911873503</v>
      </c>
      <c r="AH99" s="48">
        <f t="shared" si="174"/>
        <v>0.37154657525846796</v>
      </c>
      <c r="AI99" s="48">
        <f t="shared" si="175"/>
        <v>0.32703590873206156</v>
      </c>
      <c r="AJ99" s="48">
        <f t="shared" si="176"/>
        <v>0.32768338070037023</v>
      </c>
      <c r="AK99" s="48">
        <f t="shared" si="177"/>
        <v>0.33026504537521145</v>
      </c>
      <c r="AL99" s="48">
        <f t="shared" si="178"/>
        <v>0.33549892598748904</v>
      </c>
      <c r="AM99" s="48">
        <f t="shared" si="179"/>
        <v>0.37072470700789284</v>
      </c>
      <c r="AN99" s="48">
        <f t="shared" si="180"/>
        <v>0.36513545347467613</v>
      </c>
      <c r="AO99" s="48">
        <f t="shared" si="182"/>
        <v>0.3658799528701886</v>
      </c>
      <c r="AP99" s="48">
        <f t="shared" si="183"/>
        <v>0.31599846219263183</v>
      </c>
      <c r="AQ99" s="48">
        <f t="shared" si="184"/>
        <v>0.26008991094982581</v>
      </c>
      <c r="AR99" s="48">
        <f t="shared" si="185"/>
        <v>0.299087924381087</v>
      </c>
      <c r="AS99" s="48">
        <f t="shared" si="186"/>
        <v>0.2948307100342048</v>
      </c>
      <c r="AT99" s="48">
        <f t="shared" si="186"/>
        <v>0.29008267795463483</v>
      </c>
    </row>
    <row r="100" spans="1:46">
      <c r="A100" s="38" t="s">
        <v>187</v>
      </c>
      <c r="B100" s="43">
        <v>9.2841999999999985</v>
      </c>
      <c r="C100" s="43">
        <v>9.031600000000001</v>
      </c>
      <c r="D100" s="43">
        <v>10.142099999999999</v>
      </c>
      <c r="E100" s="43">
        <v>13.742100000000001</v>
      </c>
      <c r="F100" s="43">
        <v>11.88</v>
      </c>
      <c r="G100" s="43">
        <v>15.100000000000001</v>
      </c>
      <c r="H100" s="43">
        <v>19.78</v>
      </c>
      <c r="I100" s="43">
        <v>15.580000000000002</v>
      </c>
      <c r="J100" s="43">
        <v>14.462200000000003</v>
      </c>
      <c r="K100" s="49">
        <v>14.005900000000004</v>
      </c>
      <c r="L100" s="50">
        <v>13.713700000000003</v>
      </c>
      <c r="M100" s="41">
        <v>16.913700000000002</v>
      </c>
      <c r="N100" s="41">
        <v>17.102599999999999</v>
      </c>
      <c r="O100" s="41">
        <v>12.9</v>
      </c>
      <c r="P100" s="41">
        <v>12</v>
      </c>
      <c r="Q100" s="41">
        <v>11</v>
      </c>
      <c r="R100" s="60">
        <v>10.152100000000001</v>
      </c>
      <c r="S100" s="60">
        <v>9.9205000000000005</v>
      </c>
      <c r="T100" s="3">
        <v>15.010000000000002</v>
      </c>
      <c r="U100" s="3">
        <v>12.91</v>
      </c>
      <c r="V100" s="3">
        <v>11.815810000000001</v>
      </c>
      <c r="W100" s="3">
        <v>15.142099999999999</v>
      </c>
      <c r="Y100" s="48">
        <f t="shared" si="165"/>
        <v>0.15938098883610347</v>
      </c>
      <c r="Z100" s="48">
        <f t="shared" si="166"/>
        <v>0.14462168146035428</v>
      </c>
      <c r="AA100" s="48">
        <f t="shared" si="167"/>
        <v>0.15570007726283003</v>
      </c>
      <c r="AB100" s="48">
        <f t="shared" si="168"/>
        <v>0.20567673536911116</v>
      </c>
      <c r="AC100" s="48">
        <f t="shared" si="169"/>
        <v>0.17404209603642848</v>
      </c>
      <c r="AD100" s="48">
        <f t="shared" si="170"/>
        <v>0.21059507152024798</v>
      </c>
      <c r="AE100" s="48">
        <f t="shared" si="171"/>
        <v>0.26415397917387584</v>
      </c>
      <c r="AF100" s="48">
        <f t="shared" si="172"/>
        <v>0.20241980271630744</v>
      </c>
      <c r="AG100" s="48">
        <f t="shared" si="173"/>
        <v>0.17833355675071286</v>
      </c>
      <c r="AH100" s="48">
        <f t="shared" si="174"/>
        <v>0.17207284475656712</v>
      </c>
      <c r="AI100" s="48">
        <f t="shared" si="175"/>
        <v>0.16833779400193202</v>
      </c>
      <c r="AJ100" s="48">
        <f t="shared" si="176"/>
        <v>0.2072677036706003</v>
      </c>
      <c r="AK100" s="48">
        <f t="shared" si="177"/>
        <v>0.21005544682164709</v>
      </c>
      <c r="AL100" s="48">
        <f t="shared" si="178"/>
        <v>0.15643519645914147</v>
      </c>
      <c r="AM100" s="48">
        <f t="shared" si="179"/>
        <v>0.14350633819660369</v>
      </c>
      <c r="AN100" s="48">
        <f t="shared" si="180"/>
        <v>0.12956419316843346</v>
      </c>
      <c r="AO100" s="48">
        <f t="shared" si="182"/>
        <v>0.11585932219380665</v>
      </c>
      <c r="AP100" s="48">
        <f t="shared" si="183"/>
        <v>0.10518932371148355</v>
      </c>
      <c r="AQ100" s="48">
        <f t="shared" si="184"/>
        <v>0.14820191113680706</v>
      </c>
      <c r="AR100" s="48">
        <f t="shared" si="185"/>
        <v>0.12183557112844631</v>
      </c>
      <c r="AS100" s="48">
        <f t="shared" si="186"/>
        <v>0.10183024661812184</v>
      </c>
      <c r="AT100" s="48">
        <f t="shared" si="186"/>
        <v>0.12167481766916556</v>
      </c>
    </row>
    <row r="101" spans="1:46">
      <c r="A101" s="38" t="s">
        <v>188</v>
      </c>
      <c r="B101" s="43">
        <v>2.6</v>
      </c>
      <c r="C101" s="43">
        <v>4.6421000000000001</v>
      </c>
      <c r="D101" s="43">
        <v>4.6421000000000001</v>
      </c>
      <c r="E101" s="43">
        <v>3.5</v>
      </c>
      <c r="F101" s="43">
        <v>3.5</v>
      </c>
      <c r="G101" s="43">
        <v>3.7316000000000003</v>
      </c>
      <c r="H101" s="43">
        <v>5.5</v>
      </c>
      <c r="I101" s="43">
        <v>9.35</v>
      </c>
      <c r="J101" s="43">
        <v>9.8999999999999986</v>
      </c>
      <c r="K101" s="49">
        <v>8.8000000000000007</v>
      </c>
      <c r="L101" s="50">
        <v>5.5</v>
      </c>
      <c r="M101" s="41">
        <v>6.9105999999999996</v>
      </c>
      <c r="N101" s="41">
        <v>5.6105</v>
      </c>
      <c r="O101" s="41">
        <v>5.3525999999999998</v>
      </c>
      <c r="P101" s="41">
        <v>8</v>
      </c>
      <c r="Q101" s="41">
        <v>10</v>
      </c>
      <c r="R101" s="60">
        <v>6.8</v>
      </c>
      <c r="S101" s="60">
        <v>5.3</v>
      </c>
      <c r="T101" s="3">
        <v>5.3779999999999992</v>
      </c>
      <c r="U101" s="3">
        <v>5.0999999999999996</v>
      </c>
      <c r="V101" s="3">
        <v>4.5</v>
      </c>
      <c r="W101" s="3">
        <v>6.1</v>
      </c>
      <c r="Y101" s="48">
        <f t="shared" si="165"/>
        <v>4.463395564225988E-2</v>
      </c>
      <c r="Z101" s="48">
        <f t="shared" si="166"/>
        <v>7.4333264040381611E-2</v>
      </c>
      <c r="AA101" s="48">
        <f t="shared" si="167"/>
        <v>7.1264859216708915E-2</v>
      </c>
      <c r="AB101" s="48">
        <f t="shared" si="168"/>
        <v>5.2384175183697465E-2</v>
      </c>
      <c r="AC101" s="48">
        <f t="shared" si="169"/>
        <v>5.1275028293560565E-2</v>
      </c>
      <c r="AD101" s="48">
        <f t="shared" si="170"/>
        <v>5.2043481383109762E-2</v>
      </c>
      <c r="AE101" s="48">
        <f t="shared" si="171"/>
        <v>7.3450297545819859E-2</v>
      </c>
      <c r="AF101" s="48">
        <f t="shared" si="172"/>
        <v>0.12147786620009461</v>
      </c>
      <c r="AG101" s="48">
        <f t="shared" si="173"/>
        <v>0.12207701538023653</v>
      </c>
      <c r="AH101" s="48">
        <f t="shared" si="174"/>
        <v>0.10811451130293592</v>
      </c>
      <c r="AI101" s="48">
        <f t="shared" si="175"/>
        <v>6.7513352852302866E-2</v>
      </c>
      <c r="AJ101" s="48">
        <f t="shared" si="176"/>
        <v>8.4685443929243764E-2</v>
      </c>
      <c r="AK101" s="48">
        <f t="shared" si="177"/>
        <v>6.8908591932972246E-2</v>
      </c>
      <c r="AL101" s="48">
        <f t="shared" si="178"/>
        <v>6.4909692447069817E-2</v>
      </c>
      <c r="AM101" s="48">
        <f t="shared" si="179"/>
        <v>9.5670892131069121E-2</v>
      </c>
      <c r="AN101" s="48">
        <f t="shared" si="180"/>
        <v>0.11778563015312131</v>
      </c>
      <c r="AO101" s="48">
        <f t="shared" si="182"/>
        <v>7.7603982517694389E-2</v>
      </c>
      <c r="AP101" s="48">
        <f t="shared" si="183"/>
        <v>5.6197108580299665E-2</v>
      </c>
      <c r="AQ101" s="48">
        <f t="shared" si="184"/>
        <v>5.3099925256079164E-2</v>
      </c>
      <c r="AR101" s="48">
        <f t="shared" si="185"/>
        <v>4.8130241111934639E-2</v>
      </c>
      <c r="AS101" s="48">
        <f t="shared" si="186"/>
        <v>3.8781607844197589E-2</v>
      </c>
      <c r="AT101" s="48">
        <f t="shared" si="186"/>
        <v>4.9016740596212548E-2</v>
      </c>
    </row>
    <row r="102" spans="1:46">
      <c r="A102" s="38" t="s">
        <v>189</v>
      </c>
      <c r="B102" s="43">
        <v>1</v>
      </c>
      <c r="C102" s="43"/>
      <c r="D102" s="43"/>
      <c r="E102" s="43"/>
      <c r="F102" s="43">
        <v>0.5</v>
      </c>
      <c r="G102" s="43">
        <v>1</v>
      </c>
      <c r="H102" s="43">
        <v>1.3</v>
      </c>
      <c r="I102" s="43">
        <v>1.3</v>
      </c>
      <c r="J102" s="43"/>
      <c r="K102" s="49">
        <v>1</v>
      </c>
      <c r="L102" s="50"/>
      <c r="M102" s="41">
        <v>1</v>
      </c>
      <c r="N102" s="41">
        <v>1</v>
      </c>
      <c r="O102" s="41">
        <v>1.8</v>
      </c>
      <c r="P102" s="41">
        <v>2</v>
      </c>
      <c r="Q102" s="41">
        <v>0</v>
      </c>
      <c r="R102" s="60">
        <v>1.4</v>
      </c>
      <c r="S102" s="60">
        <v>1.4</v>
      </c>
      <c r="T102" s="3">
        <v>3</v>
      </c>
      <c r="U102" s="3">
        <v>4.2</v>
      </c>
      <c r="V102" s="3">
        <v>3.6</v>
      </c>
      <c r="W102" s="3">
        <v>1.35</v>
      </c>
      <c r="Y102" s="48">
        <f t="shared" ref="Y102:AL103" si="187">+B102/B$104*100</f>
        <v>1.71669060162538E-2</v>
      </c>
      <c r="Z102" s="48">
        <f t="shared" si="187"/>
        <v>0</v>
      </c>
      <c r="AA102" s="48">
        <f t="shared" si="187"/>
        <v>0</v>
      </c>
      <c r="AB102" s="48">
        <f t="shared" si="187"/>
        <v>0</v>
      </c>
      <c r="AC102" s="48">
        <f t="shared" si="187"/>
        <v>7.3250040419372241E-3</v>
      </c>
      <c r="AD102" s="48">
        <f t="shared" si="187"/>
        <v>1.3946693478162117E-2</v>
      </c>
      <c r="AE102" s="48">
        <f t="shared" si="187"/>
        <v>1.7360979419921058E-2</v>
      </c>
      <c r="AF102" s="48">
        <f t="shared" si="187"/>
        <v>1.6889970701617435E-2</v>
      </c>
      <c r="AG102" s="48">
        <f t="shared" si="187"/>
        <v>0</v>
      </c>
      <c r="AH102" s="48">
        <f t="shared" si="187"/>
        <v>1.2285739920788174E-2</v>
      </c>
      <c r="AI102" s="48">
        <f t="shared" si="187"/>
        <v>0</v>
      </c>
      <c r="AJ102" s="48">
        <f t="shared" si="187"/>
        <v>1.2254427101734114E-2</v>
      </c>
      <c r="AK102" s="48">
        <f t="shared" si="187"/>
        <v>1.2282076808300908E-2</v>
      </c>
      <c r="AL102" s="48">
        <f t="shared" si="187"/>
        <v>2.1828166947787185E-2</v>
      </c>
      <c r="AM102" s="48">
        <f t="shared" si="179"/>
        <v>2.391772303276728E-2</v>
      </c>
      <c r="AN102" s="48">
        <f t="shared" si="180"/>
        <v>0</v>
      </c>
      <c r="AO102" s="48">
        <f t="shared" si="182"/>
        <v>1.5977290518348845E-2</v>
      </c>
      <c r="AP102" s="48">
        <f t="shared" si="183"/>
        <v>1.4844519247626326E-2</v>
      </c>
      <c r="AQ102" s="48">
        <f t="shared" si="184"/>
        <v>2.9620635137269896E-2</v>
      </c>
      <c r="AR102" s="48">
        <f t="shared" si="185"/>
        <v>3.9636669151005E-2</v>
      </c>
      <c r="AS102" s="48">
        <f t="shared" si="186"/>
        <v>3.1025286275358072E-2</v>
      </c>
      <c r="AT102" s="48">
        <f t="shared" si="186"/>
        <v>1.0847967181129008E-2</v>
      </c>
    </row>
    <row r="103" spans="1:46" s="42" customFormat="1">
      <c r="A103" s="38" t="s">
        <v>190</v>
      </c>
      <c r="O103" s="46">
        <v>0.9</v>
      </c>
      <c r="P103" s="41">
        <v>1</v>
      </c>
      <c r="Q103" s="41">
        <v>1</v>
      </c>
      <c r="R103" s="41"/>
      <c r="S103" s="41"/>
      <c r="T103" s="3"/>
      <c r="U103" s="3"/>
      <c r="V103" s="3"/>
      <c r="W103" s="3">
        <v>7</v>
      </c>
      <c r="Y103" s="48">
        <f t="shared" si="187"/>
        <v>0</v>
      </c>
      <c r="Z103" s="48">
        <f t="shared" si="187"/>
        <v>0</v>
      </c>
      <c r="AA103" s="48">
        <f t="shared" si="187"/>
        <v>0</v>
      </c>
      <c r="AB103" s="48">
        <f t="shared" si="187"/>
        <v>0</v>
      </c>
      <c r="AC103" s="48">
        <f t="shared" si="187"/>
        <v>0</v>
      </c>
      <c r="AD103" s="48">
        <f t="shared" si="187"/>
        <v>0</v>
      </c>
      <c r="AE103" s="48">
        <f t="shared" si="187"/>
        <v>0</v>
      </c>
      <c r="AF103" s="48">
        <f t="shared" si="187"/>
        <v>0</v>
      </c>
      <c r="AG103" s="48">
        <f t="shared" si="187"/>
        <v>0</v>
      </c>
      <c r="AH103" s="48">
        <f t="shared" si="187"/>
        <v>0</v>
      </c>
      <c r="AI103" s="48">
        <f t="shared" si="187"/>
        <v>0</v>
      </c>
      <c r="AJ103" s="48">
        <f t="shared" si="187"/>
        <v>0</v>
      </c>
      <c r="AK103" s="48">
        <f t="shared" si="187"/>
        <v>0</v>
      </c>
      <c r="AL103" s="48">
        <f t="shared" si="187"/>
        <v>1.0914083473893593E-2</v>
      </c>
      <c r="AM103" s="48">
        <f t="shared" si="179"/>
        <v>1.195886151638364E-2</v>
      </c>
      <c r="AN103" s="48">
        <f t="shared" si="180"/>
        <v>1.1778563015312132E-2</v>
      </c>
      <c r="AO103" s="48">
        <f t="shared" si="182"/>
        <v>0</v>
      </c>
      <c r="AP103" s="48">
        <f t="shared" si="183"/>
        <v>0</v>
      </c>
      <c r="AQ103" s="48">
        <f t="shared" si="184"/>
        <v>0</v>
      </c>
      <c r="AR103" s="48">
        <f t="shared" si="185"/>
        <v>0</v>
      </c>
      <c r="AS103" s="48">
        <f t="shared" si="186"/>
        <v>0</v>
      </c>
      <c r="AT103" s="48">
        <f t="shared" si="186"/>
        <v>5.6248718716965213E-2</v>
      </c>
    </row>
    <row r="104" spans="1:46">
      <c r="A104" s="82" t="s">
        <v>130</v>
      </c>
      <c r="B104" s="84">
        <f t="shared" ref="B104:M104" si="188">SUM(B94:B103)</f>
        <v>5825.1615000000002</v>
      </c>
      <c r="C104" s="84">
        <f t="shared" si="188"/>
        <v>6244.9833999999992</v>
      </c>
      <c r="D104" s="84">
        <f t="shared" si="188"/>
        <v>6513.8696000000009</v>
      </c>
      <c r="E104" s="84">
        <f t="shared" si="188"/>
        <v>6681.4070999999985</v>
      </c>
      <c r="F104" s="84">
        <f t="shared" si="188"/>
        <v>6825.9348000000055</v>
      </c>
      <c r="G104" s="84">
        <f t="shared" si="188"/>
        <v>7170.1583000000019</v>
      </c>
      <c r="H104" s="84">
        <f t="shared" si="188"/>
        <v>7488.056800000003</v>
      </c>
      <c r="I104" s="84">
        <f t="shared" si="188"/>
        <v>7696.8754000000017</v>
      </c>
      <c r="J104" s="84">
        <f t="shared" si="188"/>
        <v>8109.6347000000005</v>
      </c>
      <c r="K104" s="84">
        <f t="shared" si="188"/>
        <v>8139.5179000000071</v>
      </c>
      <c r="L104" s="84">
        <f t="shared" si="188"/>
        <v>8146.536600000004</v>
      </c>
      <c r="M104" s="84">
        <f t="shared" si="188"/>
        <v>8160.3162000000048</v>
      </c>
      <c r="N104" s="84">
        <f>SUM(N94:N103)</f>
        <v>8141.9455000000053</v>
      </c>
      <c r="O104" s="84">
        <f t="shared" ref="O104:S104" si="189">SUM(O94:O103)</f>
        <v>8246.2260999999999</v>
      </c>
      <c r="P104" s="62">
        <f t="shared" si="189"/>
        <v>8362</v>
      </c>
      <c r="Q104" s="62">
        <f t="shared" si="189"/>
        <v>8490</v>
      </c>
      <c r="R104" s="62">
        <f t="shared" si="189"/>
        <v>8762.436899999997</v>
      </c>
      <c r="S104" s="62">
        <f t="shared" si="189"/>
        <v>9431.0901999999987</v>
      </c>
      <c r="T104" s="62">
        <f t="shared" ref="T104:W104" si="190">SUM(T94:T103)</f>
        <v>10128.074520000002</v>
      </c>
      <c r="U104" s="62">
        <f t="shared" si="190"/>
        <v>10596.248600000003</v>
      </c>
      <c r="V104" s="62">
        <f t="shared" si="190"/>
        <v>11603.438460000001</v>
      </c>
      <c r="W104" s="62">
        <f t="shared" si="190"/>
        <v>12444.727914999999</v>
      </c>
      <c r="Y104" s="84">
        <f>SUM(Y94:Y103)</f>
        <v>100</v>
      </c>
      <c r="Z104" s="84">
        <f t="shared" ref="Z104:AL104" si="191">SUM(Z94:Z103)</f>
        <v>99.999999999999986</v>
      </c>
      <c r="AA104" s="84">
        <f t="shared" si="191"/>
        <v>100.00000000000003</v>
      </c>
      <c r="AB104" s="84">
        <f t="shared" si="191"/>
        <v>100.00000000000001</v>
      </c>
      <c r="AC104" s="84">
        <f t="shared" si="191"/>
        <v>99.999999999999986</v>
      </c>
      <c r="AD104" s="84">
        <f t="shared" si="191"/>
        <v>100</v>
      </c>
      <c r="AE104" s="84">
        <f t="shared" si="191"/>
        <v>99.999999999999986</v>
      </c>
      <c r="AF104" s="84">
        <f t="shared" si="191"/>
        <v>99.999999999999986</v>
      </c>
      <c r="AG104" s="84">
        <f t="shared" si="191"/>
        <v>99.999999999999986</v>
      </c>
      <c r="AH104" s="84">
        <f t="shared" si="191"/>
        <v>99.999999999999943</v>
      </c>
      <c r="AI104" s="84">
        <f t="shared" si="191"/>
        <v>99.999999999999972</v>
      </c>
      <c r="AJ104" s="84">
        <f t="shared" si="191"/>
        <v>99.999999999999986</v>
      </c>
      <c r="AK104" s="84">
        <f t="shared" si="191"/>
        <v>100</v>
      </c>
      <c r="AL104" s="71">
        <f t="shared" si="191"/>
        <v>100.00000000000004</v>
      </c>
      <c r="AM104" s="81">
        <f t="shared" si="179"/>
        <v>100</v>
      </c>
      <c r="AN104" s="81">
        <f t="shared" si="180"/>
        <v>100</v>
      </c>
      <c r="AO104" s="81">
        <f t="shared" si="182"/>
        <v>100</v>
      </c>
      <c r="AP104" s="81">
        <f t="shared" si="183"/>
        <v>100</v>
      </c>
      <c r="AQ104" s="81">
        <f t="shared" si="184"/>
        <v>100</v>
      </c>
      <c r="AR104" s="81">
        <f t="shared" si="185"/>
        <v>100</v>
      </c>
      <c r="AS104" s="81">
        <f t="shared" si="186"/>
        <v>100</v>
      </c>
      <c r="AT104" s="81">
        <f t="shared" si="186"/>
        <v>100</v>
      </c>
    </row>
    <row r="106" spans="1:46">
      <c r="A106" s="38" t="s">
        <v>132</v>
      </c>
    </row>
    <row r="107" spans="1:46">
      <c r="A107" s="41" t="s">
        <v>133</v>
      </c>
    </row>
  </sheetData>
  <pageMargins left="0.70866141732283472" right="0.70866141732283472" top="0.74803149606299213" bottom="0.74803149606299213" header="0.31496062992125984" footer="0.31496062992125984"/>
  <pageSetup paperSize="9" scale="69" orientation="landscape" r:id="rId1"/>
  <headerFooter>
    <oddFooter>&amp;L&amp;Z&amp;F</oddFooter>
  </headerFooter>
  <rowBreaks count="1" manualBreakCount="1">
    <brk id="79"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5"/>
  <sheetViews>
    <sheetView topLeftCell="A21" workbookViewId="0">
      <selection activeCell="A3" sqref="A3:L52"/>
    </sheetView>
  </sheetViews>
  <sheetFormatPr defaultColWidth="9.1796875" defaultRowHeight="14.5"/>
  <cols>
    <col min="1" max="7" width="9.1796875" style="38"/>
    <col min="8" max="8" width="10.81640625" style="38" bestFit="1" customWidth="1"/>
    <col min="9" max="9" width="9.1796875" style="38"/>
    <col min="10" max="10" width="9.7265625" style="38" bestFit="1" customWidth="1"/>
    <col min="11" max="11" width="9.1796875" style="38"/>
    <col min="12" max="12" width="16.26953125" style="38" bestFit="1" customWidth="1"/>
    <col min="13" max="16384" width="9.1796875" style="38"/>
  </cols>
  <sheetData>
    <row r="1" spans="1:17" ht="18.5">
      <c r="A1" s="40" t="s">
        <v>287</v>
      </c>
    </row>
    <row r="3" spans="1:17" s="51" customFormat="1">
      <c r="A3" s="87"/>
      <c r="B3" s="87" t="s">
        <v>153</v>
      </c>
      <c r="C3" s="87" t="s">
        <v>155</v>
      </c>
      <c r="D3" s="87" t="s">
        <v>157</v>
      </c>
      <c r="E3" s="88" t="s">
        <v>159</v>
      </c>
      <c r="F3" s="88" t="s">
        <v>161</v>
      </c>
      <c r="G3" s="88" t="s">
        <v>162</v>
      </c>
      <c r="H3" s="88" t="s">
        <v>163</v>
      </c>
      <c r="I3" s="87" t="s">
        <v>176</v>
      </c>
      <c r="J3" s="87" t="s">
        <v>196</v>
      </c>
      <c r="K3" s="87" t="s">
        <v>125</v>
      </c>
      <c r="L3" s="87" t="s">
        <v>197</v>
      </c>
    </row>
    <row r="4" spans="1:17">
      <c r="A4" s="38" t="s">
        <v>135</v>
      </c>
      <c r="B4" s="57">
        <f>B38/B21</f>
        <v>0.34155921301083858</v>
      </c>
      <c r="C4" s="57">
        <f>C38/C21</f>
        <v>0.41651175831959592</v>
      </c>
      <c r="D4" s="57">
        <f t="shared" ref="D4:L4" si="0">D38/D21</f>
        <v>0.49784197004541358</v>
      </c>
      <c r="E4" s="57">
        <f t="shared" si="0"/>
        <v>0.55382410141315819</v>
      </c>
      <c r="F4" s="57">
        <f t="shared" si="0"/>
        <v>0.40730257970034894</v>
      </c>
      <c r="G4" s="57">
        <f t="shared" si="0"/>
        <v>0.58333333333333337</v>
      </c>
      <c r="H4" s="57">
        <f t="shared" si="0"/>
        <v>0.47153076095545093</v>
      </c>
      <c r="I4" s="57">
        <f t="shared" si="0"/>
        <v>0.50228356059582846</v>
      </c>
      <c r="J4" s="57">
        <f t="shared" si="0"/>
        <v>0.47047165460394119</v>
      </c>
      <c r="K4" s="57">
        <f t="shared" si="0"/>
        <v>0.60595068974717958</v>
      </c>
      <c r="L4" s="57">
        <f t="shared" si="0"/>
        <v>0.5295129583726369</v>
      </c>
      <c r="P4" s="57"/>
      <c r="Q4" s="57"/>
    </row>
    <row r="5" spans="1:17">
      <c r="A5" s="38" t="s">
        <v>136</v>
      </c>
      <c r="B5" s="57">
        <f t="shared" ref="B5:L18" si="1">B39/B22</f>
        <v>0.33639877577583144</v>
      </c>
      <c r="C5" s="57">
        <f t="shared" si="1"/>
        <v>0.43513754236126623</v>
      </c>
      <c r="D5" s="57">
        <f t="shared" si="1"/>
        <v>0.53093754952163363</v>
      </c>
      <c r="E5" s="57">
        <f t="shared" si="1"/>
        <v>0.62902351520088795</v>
      </c>
      <c r="F5" s="57">
        <f t="shared" si="1"/>
        <v>0.47185485799211813</v>
      </c>
      <c r="G5" s="57">
        <f t="shared" si="1"/>
        <v>0.55555555555555558</v>
      </c>
      <c r="H5" s="57">
        <f t="shared" si="1"/>
        <v>0.54222192037875427</v>
      </c>
      <c r="I5" s="57">
        <f t="shared" si="1"/>
        <v>0.5627278387116732</v>
      </c>
      <c r="J5" s="57">
        <f t="shared" si="1"/>
        <v>0.51541034450443224</v>
      </c>
      <c r="K5" s="57">
        <f t="shared" si="1"/>
        <v>0.57309712032355364</v>
      </c>
      <c r="L5" s="57">
        <f t="shared" si="1"/>
        <v>0.53945812394862991</v>
      </c>
      <c r="P5" s="57"/>
      <c r="Q5" s="57"/>
    </row>
    <row r="6" spans="1:17">
      <c r="A6" s="38" t="s">
        <v>137</v>
      </c>
      <c r="B6" s="57">
        <f t="shared" si="1"/>
        <v>0.31610247026532462</v>
      </c>
      <c r="C6" s="57">
        <f t="shared" si="1"/>
        <v>0.37052707533864676</v>
      </c>
      <c r="D6" s="57">
        <f t="shared" si="1"/>
        <v>0.47535061011371393</v>
      </c>
      <c r="E6" s="57">
        <f t="shared" si="1"/>
        <v>0.48240789766650854</v>
      </c>
      <c r="F6" s="57">
        <f t="shared" si="1"/>
        <v>0.43120461738968507</v>
      </c>
      <c r="G6" s="57">
        <f t="shared" si="1"/>
        <v>0.30107526881720426</v>
      </c>
      <c r="H6" s="57">
        <f t="shared" si="1"/>
        <v>0.4563620647852582</v>
      </c>
      <c r="I6" s="57">
        <f t="shared" si="1"/>
        <v>0.5089980223538747</v>
      </c>
      <c r="J6" s="57">
        <f t="shared" si="1"/>
        <v>0.45313652518113712</v>
      </c>
      <c r="K6" s="57">
        <f t="shared" si="1"/>
        <v>0.5642271637284243</v>
      </c>
      <c r="L6" s="57">
        <f t="shared" si="1"/>
        <v>0.50149995762428901</v>
      </c>
      <c r="P6" s="57"/>
      <c r="Q6" s="57"/>
    </row>
    <row r="7" spans="1:17">
      <c r="A7" s="38" t="s">
        <v>138</v>
      </c>
      <c r="B7" s="57">
        <f t="shared" si="1"/>
        <v>0.2672266210143377</v>
      </c>
      <c r="C7" s="57">
        <f t="shared" si="1"/>
        <v>0.41525841588596546</v>
      </c>
      <c r="D7" s="57">
        <f t="shared" si="1"/>
        <v>0.50199148468616939</v>
      </c>
      <c r="E7" s="57">
        <f t="shared" si="1"/>
        <v>0.57093405405634901</v>
      </c>
      <c r="F7" s="57">
        <f t="shared" si="1"/>
        <v>0.59158066264562748</v>
      </c>
      <c r="G7" s="57">
        <f t="shared" si="1"/>
        <v>0.50943396226415094</v>
      </c>
      <c r="H7" s="57">
        <f t="shared" si="1"/>
        <v>0.57706565822798284</v>
      </c>
      <c r="I7" s="57">
        <f t="shared" si="1"/>
        <v>0.66577797322925558</v>
      </c>
      <c r="J7" s="57">
        <f t="shared" si="1"/>
        <v>0.52122416579844089</v>
      </c>
      <c r="K7" s="57">
        <f t="shared" si="1"/>
        <v>0.6510539525742336</v>
      </c>
      <c r="L7" s="57">
        <f t="shared" si="1"/>
        <v>0.58381002070456989</v>
      </c>
      <c r="P7" s="57"/>
      <c r="Q7" s="57"/>
    </row>
    <row r="8" spans="1:17">
      <c r="A8" s="38" t="s">
        <v>139</v>
      </c>
      <c r="B8" s="57">
        <f t="shared" si="1"/>
        <v>0.36205738174036384</v>
      </c>
      <c r="C8" s="57">
        <f t="shared" si="1"/>
        <v>0.43232174354265818</v>
      </c>
      <c r="D8" s="57">
        <f t="shared" si="1"/>
        <v>0.44209104582987979</v>
      </c>
      <c r="E8" s="57">
        <f t="shared" si="1"/>
        <v>0.54208561458212778</v>
      </c>
      <c r="F8" s="57">
        <f t="shared" si="1"/>
        <v>0.53012478482296554</v>
      </c>
      <c r="G8" s="57">
        <v>0</v>
      </c>
      <c r="H8" s="57">
        <f t="shared" si="1"/>
        <v>0.53949378252801949</v>
      </c>
      <c r="I8" s="57">
        <f t="shared" si="1"/>
        <v>0.51825158783756076</v>
      </c>
      <c r="J8" s="57">
        <f t="shared" si="1"/>
        <v>0.48182579823536287</v>
      </c>
      <c r="K8" s="57">
        <f t="shared" si="1"/>
        <v>0.56535351363294817</v>
      </c>
      <c r="L8" s="57">
        <f t="shared" si="1"/>
        <v>0.52405441786968998</v>
      </c>
      <c r="P8" s="57"/>
      <c r="Q8" s="57"/>
    </row>
    <row r="9" spans="1:17">
      <c r="A9" s="38" t="s">
        <v>140</v>
      </c>
      <c r="B9" s="57">
        <f t="shared" si="1"/>
        <v>0.30491883412892029</v>
      </c>
      <c r="C9" s="57">
        <f t="shared" si="1"/>
        <v>0.41586433903645553</v>
      </c>
      <c r="D9" s="57">
        <f t="shared" si="1"/>
        <v>0.47085111445789746</v>
      </c>
      <c r="E9" s="57">
        <f t="shared" si="1"/>
        <v>0.55209541435150722</v>
      </c>
      <c r="F9" s="57">
        <f t="shared" si="1"/>
        <v>0.44702168117773772</v>
      </c>
      <c r="G9" s="57">
        <f t="shared" si="1"/>
        <v>0.74358974358974361</v>
      </c>
      <c r="H9" s="57">
        <f t="shared" si="1"/>
        <v>0.51402856785799778</v>
      </c>
      <c r="I9" s="57">
        <f t="shared" si="1"/>
        <v>0.49710973201290698</v>
      </c>
      <c r="J9" s="57">
        <f t="shared" si="1"/>
        <v>0.47273794263995927</v>
      </c>
      <c r="K9" s="57">
        <f t="shared" si="1"/>
        <v>0.59827973796610989</v>
      </c>
      <c r="L9" s="57">
        <f t="shared" si="1"/>
        <v>0.52128171223968522</v>
      </c>
      <c r="P9" s="57"/>
      <c r="Q9" s="57"/>
    </row>
    <row r="10" spans="1:17">
      <c r="A10" s="38" t="s">
        <v>141</v>
      </c>
      <c r="B10" s="57">
        <f t="shared" si="1"/>
        <v>0.29804652401078241</v>
      </c>
      <c r="C10" s="57">
        <f t="shared" si="1"/>
        <v>0.40321824151242913</v>
      </c>
      <c r="D10" s="57">
        <f t="shared" si="1"/>
        <v>0.52570047444275358</v>
      </c>
      <c r="E10" s="57">
        <f t="shared" si="1"/>
        <v>0.58858788116738625</v>
      </c>
      <c r="F10" s="57">
        <f t="shared" si="1"/>
        <v>0.52953853955375207</v>
      </c>
      <c r="G10" s="57">
        <f t="shared" si="1"/>
        <v>0.24096385542168672</v>
      </c>
      <c r="H10" s="57">
        <f t="shared" si="1"/>
        <v>0.55810560018133626</v>
      </c>
      <c r="I10" s="57">
        <f t="shared" si="1"/>
        <v>0.55988730584353841</v>
      </c>
      <c r="J10" s="57">
        <f t="shared" si="1"/>
        <v>0.5061572406509891</v>
      </c>
      <c r="K10" s="57">
        <f t="shared" si="1"/>
        <v>0.56625618832912339</v>
      </c>
      <c r="L10" s="57">
        <f t="shared" si="1"/>
        <v>0.53017929391840657</v>
      </c>
      <c r="P10" s="57"/>
      <c r="Q10" s="57"/>
    </row>
    <row r="11" spans="1:17">
      <c r="A11" s="38" t="s">
        <v>142</v>
      </c>
      <c r="B11" s="57">
        <f t="shared" si="1"/>
        <v>0.32315154539552687</v>
      </c>
      <c r="C11" s="57">
        <f t="shared" si="1"/>
        <v>0.36628307210971467</v>
      </c>
      <c r="D11" s="57">
        <f t="shared" si="1"/>
        <v>0.5016656969204667</v>
      </c>
      <c r="E11" s="57">
        <f t="shared" si="1"/>
        <v>0.61534658234581985</v>
      </c>
      <c r="F11" s="57">
        <f t="shared" si="1"/>
        <v>0.48533555156036146</v>
      </c>
      <c r="G11" s="57">
        <f t="shared" si="1"/>
        <v>0.5</v>
      </c>
      <c r="H11" s="57">
        <f t="shared" si="1"/>
        <v>0.53683035594582573</v>
      </c>
      <c r="I11" s="57">
        <f t="shared" si="1"/>
        <v>0.50888216272329434</v>
      </c>
      <c r="J11" s="57">
        <f t="shared" si="1"/>
        <v>0.48223323557558168</v>
      </c>
      <c r="K11" s="57">
        <f t="shared" si="1"/>
        <v>0.57452303012908335</v>
      </c>
      <c r="L11" s="57">
        <f t="shared" si="1"/>
        <v>0.52353948409836826</v>
      </c>
      <c r="P11" s="57"/>
      <c r="Q11" s="57"/>
    </row>
    <row r="12" spans="1:17">
      <c r="A12" s="38" t="s">
        <v>143</v>
      </c>
      <c r="B12" s="57">
        <f t="shared" si="1"/>
        <v>0.31594906003638568</v>
      </c>
      <c r="C12" s="57">
        <f t="shared" si="1"/>
        <v>0.35733070348454971</v>
      </c>
      <c r="D12" s="57">
        <f t="shared" si="1"/>
        <v>0.50648771335983533</v>
      </c>
      <c r="E12" s="57">
        <f t="shared" si="1"/>
        <v>0.54992297997479345</v>
      </c>
      <c r="F12" s="57">
        <f t="shared" si="1"/>
        <v>0.6842322251789662</v>
      </c>
      <c r="G12" s="57">
        <f t="shared" si="1"/>
        <v>0.19047619047619047</v>
      </c>
      <c r="H12" s="57">
        <f t="shared" si="1"/>
        <v>0.60596523739536068</v>
      </c>
      <c r="I12" s="57">
        <f t="shared" si="1"/>
        <v>0.58238216731569725</v>
      </c>
      <c r="J12" s="57">
        <f t="shared" si="1"/>
        <v>0.51030948327893966</v>
      </c>
      <c r="K12" s="57">
        <f t="shared" si="1"/>
        <v>0.65666858321107391</v>
      </c>
      <c r="L12" s="57">
        <f t="shared" si="1"/>
        <v>0.57202736398997667</v>
      </c>
      <c r="P12" s="57"/>
      <c r="Q12" s="57"/>
    </row>
    <row r="13" spans="1:17">
      <c r="A13" s="38" t="s">
        <v>144</v>
      </c>
      <c r="B13" s="57">
        <f t="shared" si="1"/>
        <v>0.18560304550960374</v>
      </c>
      <c r="C13" s="57">
        <f t="shared" si="1"/>
        <v>0.25024412927226236</v>
      </c>
      <c r="D13" s="57">
        <f t="shared" si="1"/>
        <v>0.38848964492555882</v>
      </c>
      <c r="E13" s="57">
        <f t="shared" si="1"/>
        <v>0.35801929606346805</v>
      </c>
      <c r="F13" s="57">
        <f t="shared" si="1"/>
        <v>0.27887399660341883</v>
      </c>
      <c r="G13" s="57">
        <f t="shared" si="1"/>
        <v>0.46386946386946387</v>
      </c>
      <c r="H13" s="57">
        <f t="shared" si="1"/>
        <v>0.3060387974181078</v>
      </c>
      <c r="I13" s="57">
        <f t="shared" si="1"/>
        <v>0.31227262261109828</v>
      </c>
      <c r="J13" s="57">
        <f t="shared" si="1"/>
        <v>0.30797605421143059</v>
      </c>
      <c r="K13" s="57">
        <f t="shared" si="1"/>
        <v>0.51232105800006278</v>
      </c>
      <c r="L13" s="57">
        <f t="shared" si="1"/>
        <v>0.38490506576342404</v>
      </c>
      <c r="P13" s="57"/>
      <c r="Q13" s="57"/>
    </row>
    <row r="14" spans="1:17">
      <c r="A14" s="38" t="s">
        <v>145</v>
      </c>
      <c r="B14" s="57">
        <f t="shared" si="1"/>
        <v>0.25442274503757045</v>
      </c>
      <c r="C14" s="57">
        <f t="shared" si="1"/>
        <v>0.17402469735795706</v>
      </c>
      <c r="D14" s="57">
        <f t="shared" si="1"/>
        <v>0.38039458334870746</v>
      </c>
      <c r="E14" s="57">
        <f t="shared" si="1"/>
        <v>0.30883578771881082</v>
      </c>
      <c r="F14" s="57">
        <f t="shared" si="1"/>
        <v>0.29851446149229088</v>
      </c>
      <c r="G14" s="57">
        <f t="shared" si="1"/>
        <v>0.42949407965554354</v>
      </c>
      <c r="H14" s="57">
        <f t="shared" si="1"/>
        <v>0.33728692006399286</v>
      </c>
      <c r="I14" s="57">
        <f t="shared" si="1"/>
        <v>0.33150535600257164</v>
      </c>
      <c r="J14" s="57">
        <f t="shared" si="1"/>
        <v>0.3240023128837205</v>
      </c>
      <c r="K14" s="57">
        <f t="shared" si="1"/>
        <v>0.54937525855231883</v>
      </c>
      <c r="L14" s="57">
        <f t="shared" si="1"/>
        <v>0.40445996853009797</v>
      </c>
      <c r="P14" s="57"/>
      <c r="Q14" s="57"/>
    </row>
    <row r="15" spans="1:17">
      <c r="A15" s="38" t="s">
        <v>146</v>
      </c>
      <c r="B15" s="57">
        <f t="shared" si="1"/>
        <v>0.23672487677636819</v>
      </c>
      <c r="C15" s="57">
        <f t="shared" si="1"/>
        <v>0.30586802030456839</v>
      </c>
      <c r="D15" s="57">
        <f t="shared" si="1"/>
        <v>0.38378068015781869</v>
      </c>
      <c r="E15" s="57">
        <f t="shared" si="1"/>
        <v>0.46357516946353594</v>
      </c>
      <c r="F15" s="57">
        <f t="shared" si="1"/>
        <v>0.34733887522736412</v>
      </c>
      <c r="G15" s="57">
        <f t="shared" si="1"/>
        <v>0.34986654288035279</v>
      </c>
      <c r="H15" s="57">
        <f t="shared" si="1"/>
        <v>0.37740977845992274</v>
      </c>
      <c r="I15" s="57">
        <f t="shared" si="1"/>
        <v>0.36707316576031579</v>
      </c>
      <c r="J15" s="57">
        <f t="shared" si="1"/>
        <v>0.35671694353818634</v>
      </c>
      <c r="K15" s="57">
        <f t="shared" si="1"/>
        <v>0.55386978033390344</v>
      </c>
      <c r="L15" s="57">
        <f t="shared" si="1"/>
        <v>0.43307791953950936</v>
      </c>
      <c r="P15" s="57"/>
      <c r="Q15" s="57"/>
    </row>
    <row r="16" spans="1:17">
      <c r="A16" s="38" t="s">
        <v>147</v>
      </c>
      <c r="B16" s="57">
        <f t="shared" si="1"/>
        <v>0.28527695583807283</v>
      </c>
      <c r="C16" s="57">
        <f t="shared" si="1"/>
        <v>0.39139481125391529</v>
      </c>
      <c r="D16" s="57">
        <f t="shared" si="1"/>
        <v>0.47389299587199596</v>
      </c>
      <c r="E16" s="57">
        <f t="shared" si="1"/>
        <v>0.53061857238127541</v>
      </c>
      <c r="F16" s="57">
        <f t="shared" si="1"/>
        <v>0.4915269226346653</v>
      </c>
      <c r="G16" s="57">
        <v>0</v>
      </c>
      <c r="H16" s="57">
        <f t="shared" si="1"/>
        <v>0.50134226746262689</v>
      </c>
      <c r="I16" s="57">
        <f t="shared" si="1"/>
        <v>0.54755061071034961</v>
      </c>
      <c r="J16" s="57">
        <f t="shared" si="1"/>
        <v>0.49127626082336734</v>
      </c>
      <c r="K16" s="57">
        <f t="shared" si="1"/>
        <v>0.57630191560921395</v>
      </c>
      <c r="L16" s="57">
        <f t="shared" si="1"/>
        <v>0.51892760774862956</v>
      </c>
      <c r="P16" s="57"/>
      <c r="Q16" s="57"/>
    </row>
    <row r="17" spans="1:17">
      <c r="A17" s="38" t="s">
        <v>148</v>
      </c>
      <c r="B17" s="57">
        <f t="shared" si="1"/>
        <v>0.42768595041322321</v>
      </c>
      <c r="C17" s="57">
        <f t="shared" si="1"/>
        <v>0.49085097092577795</v>
      </c>
      <c r="D17" s="57">
        <f t="shared" si="1"/>
        <v>0.55310223202373532</v>
      </c>
      <c r="E17" s="57">
        <f t="shared" si="1"/>
        <v>0.52763275859214032</v>
      </c>
      <c r="F17" s="57">
        <f t="shared" si="1"/>
        <v>0.71787508973438618</v>
      </c>
      <c r="G17" s="57">
        <v>0</v>
      </c>
      <c r="H17" s="57">
        <f t="shared" si="1"/>
        <v>0.59084102583543407</v>
      </c>
      <c r="I17" s="57">
        <f t="shared" si="1"/>
        <v>0.63519296972365724</v>
      </c>
      <c r="J17" s="57">
        <f t="shared" si="1"/>
        <v>0.55333821918217607</v>
      </c>
      <c r="K17" s="57">
        <f t="shared" si="1"/>
        <v>0.60743420949899452</v>
      </c>
      <c r="L17" s="57">
        <f t="shared" si="1"/>
        <v>0.57740724776183705</v>
      </c>
      <c r="P17" s="57"/>
      <c r="Q17" s="57"/>
    </row>
    <row r="18" spans="1:17" s="42" customFormat="1">
      <c r="A18" s="70" t="s">
        <v>130</v>
      </c>
      <c r="B18" s="89">
        <f t="shared" si="1"/>
        <v>0.29860258004986645</v>
      </c>
      <c r="C18" s="89">
        <f t="shared" si="1"/>
        <v>0.3662263995579394</v>
      </c>
      <c r="D18" s="89">
        <f t="shared" si="1"/>
        <v>0.47605254162159055</v>
      </c>
      <c r="E18" s="89">
        <f t="shared" si="1"/>
        <v>0.53557826429640765</v>
      </c>
      <c r="F18" s="89">
        <f t="shared" si="1"/>
        <v>0.42426088770169817</v>
      </c>
      <c r="G18" s="89">
        <f t="shared" si="1"/>
        <v>0.42202839694186778</v>
      </c>
      <c r="H18" s="89">
        <f t="shared" si="1"/>
        <v>0.47342486993299138</v>
      </c>
      <c r="I18" s="89">
        <f t="shared" si="1"/>
        <v>0.46147077334474645</v>
      </c>
      <c r="J18" s="89">
        <f t="shared" si="1"/>
        <v>0.44339329479124112</v>
      </c>
      <c r="K18" s="89">
        <f t="shared" si="1"/>
        <v>0.57576050544226232</v>
      </c>
      <c r="L18" s="89">
        <f t="shared" si="1"/>
        <v>0.4975689304656038</v>
      </c>
      <c r="P18" s="58"/>
      <c r="Q18" s="58"/>
    </row>
    <row r="19" spans="1:17">
      <c r="B19"/>
      <c r="C19"/>
      <c r="D19"/>
      <c r="E19"/>
      <c r="F19"/>
      <c r="G19"/>
      <c r="H19"/>
      <c r="I19"/>
      <c r="J19"/>
      <c r="K19"/>
      <c r="L19"/>
    </row>
    <row r="20" spans="1:17" s="42" customFormat="1">
      <c r="A20" s="90" t="s">
        <v>130</v>
      </c>
      <c r="B20" s="88" t="s">
        <v>153</v>
      </c>
      <c r="C20" s="88" t="s">
        <v>155</v>
      </c>
      <c r="D20" s="88" t="s">
        <v>157</v>
      </c>
      <c r="E20" s="88" t="s">
        <v>159</v>
      </c>
      <c r="F20" s="88" t="s">
        <v>161</v>
      </c>
      <c r="G20" s="88" t="s">
        <v>162</v>
      </c>
      <c r="H20" s="88" t="s">
        <v>163</v>
      </c>
      <c r="I20" s="88" t="s">
        <v>176</v>
      </c>
      <c r="J20" s="91" t="s">
        <v>196</v>
      </c>
      <c r="K20" s="88" t="s">
        <v>125</v>
      </c>
      <c r="L20" s="91" t="s">
        <v>197</v>
      </c>
    </row>
    <row r="21" spans="1:17">
      <c r="A21" s="83" t="s">
        <v>135</v>
      </c>
      <c r="B21" s="61">
        <v>299.48569999999972</v>
      </c>
      <c r="C21" s="61">
        <v>248.04990000000009</v>
      </c>
      <c r="D21" s="61">
        <v>751.26389999999901</v>
      </c>
      <c r="E21" s="61">
        <v>320.49489999999997</v>
      </c>
      <c r="F21" s="61">
        <v>418.99440000000033</v>
      </c>
      <c r="G21" s="61">
        <v>4.8</v>
      </c>
      <c r="H21" s="61">
        <f>SUM(E21:G21)</f>
        <v>744.28930000000025</v>
      </c>
      <c r="I21" s="61">
        <v>963.21069999999963</v>
      </c>
      <c r="J21" s="41">
        <f>B21+C21+D21+E21+F21+G21+I21</f>
        <v>3006.2994999999983</v>
      </c>
      <c r="K21" s="61">
        <v>2322.0972000000029</v>
      </c>
      <c r="L21" s="41">
        <f>SUM(J21+K21)</f>
        <v>5328.3967000000011</v>
      </c>
      <c r="M21" s="41"/>
      <c r="O21" s="41"/>
    </row>
    <row r="22" spans="1:17">
      <c r="A22" s="38" t="s">
        <v>136</v>
      </c>
      <c r="B22" s="61">
        <v>342.75421999999998</v>
      </c>
      <c r="C22" s="61">
        <v>359.33474999999999</v>
      </c>
      <c r="D22" s="61">
        <v>1110.8150300000002</v>
      </c>
      <c r="E22" s="61">
        <v>300.30022000000002</v>
      </c>
      <c r="F22" s="61">
        <v>372.14202</v>
      </c>
      <c r="G22" s="61">
        <v>9</v>
      </c>
      <c r="H22" s="61">
        <f t="shared" ref="H22:H34" si="2">SUM(E22:G22)</f>
        <v>681.44224000000008</v>
      </c>
      <c r="I22" s="61">
        <v>1155.6695</v>
      </c>
      <c r="J22" s="41">
        <f t="shared" ref="J22:J34" si="3">B22+C22+D22+E22+F22+G22+I22</f>
        <v>3650.0157399999998</v>
      </c>
      <c r="K22" s="61">
        <v>2609.3160600000001</v>
      </c>
      <c r="L22" s="41">
        <f t="shared" ref="L22:L34" si="4">SUM(J22+K22)</f>
        <v>6259.3317999999999</v>
      </c>
    </row>
    <row r="23" spans="1:17">
      <c r="A23" s="38" t="s">
        <v>137</v>
      </c>
      <c r="B23" s="61">
        <v>327.90000000000009</v>
      </c>
      <c r="C23" s="61">
        <v>304.89</v>
      </c>
      <c r="D23" s="61">
        <v>673.4974000000002</v>
      </c>
      <c r="E23" s="61">
        <v>314.8373000000002</v>
      </c>
      <c r="F23" s="61">
        <v>268.55000000000007</v>
      </c>
      <c r="G23" s="61">
        <v>9.3000000000000007</v>
      </c>
      <c r="H23" s="61">
        <f t="shared" si="2"/>
        <v>592.68730000000028</v>
      </c>
      <c r="I23" s="61">
        <v>953.20389999999941</v>
      </c>
      <c r="J23" s="41">
        <f t="shared" si="3"/>
        <v>2852.1785999999997</v>
      </c>
      <c r="K23" s="61">
        <v>2199.064099999981</v>
      </c>
      <c r="L23" s="41">
        <f t="shared" si="4"/>
        <v>5051.2426999999807</v>
      </c>
    </row>
    <row r="24" spans="1:17">
      <c r="A24" s="38" t="s">
        <v>138</v>
      </c>
      <c r="B24" s="61">
        <v>186.92</v>
      </c>
      <c r="C24" s="61">
        <v>223.08999999999995</v>
      </c>
      <c r="D24" s="61">
        <v>291.24</v>
      </c>
      <c r="E24" s="61">
        <v>282.64209999999997</v>
      </c>
      <c r="F24" s="61">
        <v>144.09209999999996</v>
      </c>
      <c r="G24" s="61">
        <v>5.3</v>
      </c>
      <c r="H24" s="61">
        <f t="shared" si="2"/>
        <v>432.03419999999994</v>
      </c>
      <c r="I24" s="61">
        <v>363.8300000000001</v>
      </c>
      <c r="J24" s="41">
        <f t="shared" si="3"/>
        <v>1497.1142</v>
      </c>
      <c r="K24" s="61">
        <v>1393.407099999994</v>
      </c>
      <c r="L24" s="41">
        <f t="shared" si="4"/>
        <v>2890.521299999994</v>
      </c>
    </row>
    <row r="25" spans="1:17">
      <c r="A25" s="38" t="s">
        <v>139</v>
      </c>
      <c r="B25" s="61">
        <v>160.74799999999996</v>
      </c>
      <c r="C25" s="61">
        <v>165.54800000000003</v>
      </c>
      <c r="D25" s="61">
        <v>325.7700000000001</v>
      </c>
      <c r="E25" s="61">
        <v>328.40200000000004</v>
      </c>
      <c r="F25" s="61">
        <v>140.001</v>
      </c>
      <c r="G25" s="61">
        <v>1</v>
      </c>
      <c r="H25" s="61">
        <f t="shared" si="2"/>
        <v>469.40300000000002</v>
      </c>
      <c r="I25" s="61">
        <v>365.74900000000008</v>
      </c>
      <c r="J25" s="41">
        <f t="shared" si="3"/>
        <v>1487.2180000000001</v>
      </c>
      <c r="K25" s="61">
        <v>1520.6909999999939</v>
      </c>
      <c r="L25" s="41">
        <f t="shared" si="4"/>
        <v>3007.9089999999942</v>
      </c>
    </row>
    <row r="26" spans="1:17">
      <c r="A26" s="38" t="s">
        <v>140</v>
      </c>
      <c r="B26" s="61">
        <v>326.25597000000005</v>
      </c>
      <c r="C26" s="61">
        <v>367.38940000000008</v>
      </c>
      <c r="D26" s="61">
        <v>723.75905999999975</v>
      </c>
      <c r="E26" s="61">
        <v>788.92702000000031</v>
      </c>
      <c r="F26" s="61">
        <v>461.55334000000005</v>
      </c>
      <c r="G26" s="61">
        <v>3.9</v>
      </c>
      <c r="H26" s="61">
        <f t="shared" si="2"/>
        <v>1254.3803600000006</v>
      </c>
      <c r="I26" s="61">
        <v>1034.7293099999997</v>
      </c>
      <c r="J26" s="41">
        <f t="shared" si="3"/>
        <v>3706.5141000000003</v>
      </c>
      <c r="K26" s="61">
        <v>2336.7893500000055</v>
      </c>
      <c r="L26" s="41">
        <f t="shared" si="4"/>
        <v>6043.3034500000058</v>
      </c>
    </row>
    <row r="27" spans="1:17">
      <c r="A27" s="38" t="s">
        <v>141</v>
      </c>
      <c r="B27" s="61">
        <v>300.48999999999995</v>
      </c>
      <c r="C27" s="61">
        <v>277.17</v>
      </c>
      <c r="D27" s="61">
        <v>558.5500000000003</v>
      </c>
      <c r="E27" s="61">
        <v>382.05000000000018</v>
      </c>
      <c r="F27" s="61">
        <v>315.52000000000027</v>
      </c>
      <c r="G27" s="61">
        <v>8.3000000000000007</v>
      </c>
      <c r="H27" s="61">
        <f t="shared" si="2"/>
        <v>705.87000000000035</v>
      </c>
      <c r="I27" s="61">
        <v>809.26999999999964</v>
      </c>
      <c r="J27" s="41">
        <f t="shared" si="3"/>
        <v>2651.3500000000004</v>
      </c>
      <c r="K27" s="61">
        <v>1765.4199999999901</v>
      </c>
      <c r="L27" s="41">
        <f t="shared" si="4"/>
        <v>4416.7699999999904</v>
      </c>
    </row>
    <row r="28" spans="1:17">
      <c r="A28" s="38" t="s">
        <v>142</v>
      </c>
      <c r="B28" s="61">
        <v>259.32105600000006</v>
      </c>
      <c r="C28" s="61">
        <v>200.66447400000001</v>
      </c>
      <c r="D28" s="61">
        <v>447.89210500000041</v>
      </c>
      <c r="E28" s="61">
        <v>245.35348099999999</v>
      </c>
      <c r="F28" s="61">
        <v>372.67000000000013</v>
      </c>
      <c r="G28" s="61">
        <v>2</v>
      </c>
      <c r="H28" s="61">
        <f t="shared" si="2"/>
        <v>620.02348100000017</v>
      </c>
      <c r="I28" s="61">
        <v>824.24210499999936</v>
      </c>
      <c r="J28" s="41">
        <f t="shared" si="3"/>
        <v>2352.1432209999998</v>
      </c>
      <c r="K28" s="61">
        <v>1905.6778119999885</v>
      </c>
      <c r="L28" s="41">
        <f t="shared" si="4"/>
        <v>4257.8210329999883</v>
      </c>
    </row>
    <row r="29" spans="1:17">
      <c r="A29" s="38" t="s">
        <v>143</v>
      </c>
      <c r="B29" s="61">
        <v>164.89999999999998</v>
      </c>
      <c r="C29" s="61">
        <v>152.09999999999997</v>
      </c>
      <c r="D29" s="61">
        <v>381.10500000000002</v>
      </c>
      <c r="E29" s="61">
        <v>178.52500000000001</v>
      </c>
      <c r="F29" s="61">
        <v>133.40499999999997</v>
      </c>
      <c r="G29" s="61">
        <v>1.05</v>
      </c>
      <c r="H29" s="61">
        <f t="shared" si="2"/>
        <v>312.97999999999996</v>
      </c>
      <c r="I29" s="61">
        <v>372.35000000000036</v>
      </c>
      <c r="J29" s="41">
        <f t="shared" si="3"/>
        <v>1383.4350000000004</v>
      </c>
      <c r="K29" s="61">
        <v>1008.7599999999956</v>
      </c>
      <c r="L29" s="41">
        <f t="shared" si="4"/>
        <v>2392.1949999999961</v>
      </c>
    </row>
    <row r="30" spans="1:17">
      <c r="A30" s="38" t="s">
        <v>144</v>
      </c>
      <c r="B30" s="61">
        <v>288.95</v>
      </c>
      <c r="C30" s="61">
        <v>430.09999999999997</v>
      </c>
      <c r="D30" s="61">
        <v>659.57999999999981</v>
      </c>
      <c r="E30" s="61">
        <v>297.47000000000025</v>
      </c>
      <c r="F30" s="61">
        <v>818.46999999999946</v>
      </c>
      <c r="G30" s="61">
        <v>42.9</v>
      </c>
      <c r="H30" s="61">
        <f t="shared" si="2"/>
        <v>1158.8399999999997</v>
      </c>
      <c r="I30" s="61">
        <v>2171.5</v>
      </c>
      <c r="J30" s="41">
        <f t="shared" si="3"/>
        <v>4708.9699999999993</v>
      </c>
      <c r="K30" s="61">
        <v>2843.100000000024</v>
      </c>
      <c r="L30" s="41">
        <f t="shared" si="4"/>
        <v>7552.0700000000234</v>
      </c>
    </row>
    <row r="31" spans="1:17">
      <c r="A31" s="38" t="s">
        <v>145</v>
      </c>
      <c r="B31" s="61">
        <v>168.61699999999993</v>
      </c>
      <c r="C31" s="61">
        <v>181.072</v>
      </c>
      <c r="D31" s="61">
        <v>352.32100000000008</v>
      </c>
      <c r="E31" s="61">
        <v>93.573999999999998</v>
      </c>
      <c r="F31" s="61">
        <v>373.19800000000009</v>
      </c>
      <c r="G31" s="61">
        <v>185.8</v>
      </c>
      <c r="H31" s="61">
        <f t="shared" si="2"/>
        <v>652.57200000000012</v>
      </c>
      <c r="I31" s="61">
        <v>1379.6670000000001</v>
      </c>
      <c r="J31" s="41">
        <f t="shared" si="3"/>
        <v>2734.2490000000003</v>
      </c>
      <c r="K31" s="61">
        <v>1518.0679999999934</v>
      </c>
      <c r="L31" s="41">
        <f t="shared" si="4"/>
        <v>4252.3169999999936</v>
      </c>
    </row>
    <row r="32" spans="1:17">
      <c r="A32" s="38" t="s">
        <v>146</v>
      </c>
      <c r="B32" s="61">
        <v>177.11699999999999</v>
      </c>
      <c r="C32" s="61">
        <v>221.62500000000009</v>
      </c>
      <c r="D32" s="61">
        <v>447.60200000000009</v>
      </c>
      <c r="E32" s="61">
        <v>127.16599999999995</v>
      </c>
      <c r="F32" s="61">
        <v>324.91900000000021</v>
      </c>
      <c r="G32" s="61">
        <v>43.085000000000001</v>
      </c>
      <c r="H32" s="61">
        <f t="shared" si="2"/>
        <v>495.17000000000013</v>
      </c>
      <c r="I32" s="61">
        <v>981.22399999999982</v>
      </c>
      <c r="J32" s="41">
        <f t="shared" si="3"/>
        <v>2322.7380000000003</v>
      </c>
      <c r="K32" s="61">
        <v>1468.3650000000059</v>
      </c>
      <c r="L32" s="41">
        <f t="shared" si="4"/>
        <v>3791.1030000000064</v>
      </c>
    </row>
    <row r="33" spans="1:14">
      <c r="A33" s="38" t="s">
        <v>147</v>
      </c>
      <c r="B33" s="61">
        <v>165.15809999999996</v>
      </c>
      <c r="C33" s="61">
        <v>236.41550000000001</v>
      </c>
      <c r="D33" s="61">
        <v>330.88629999999995</v>
      </c>
      <c r="E33" s="61">
        <v>239.31880000000007</v>
      </c>
      <c r="F33" s="61">
        <v>478.31500000000011</v>
      </c>
      <c r="G33" s="61">
        <v>8.6</v>
      </c>
      <c r="H33" s="61">
        <f t="shared" si="2"/>
        <v>726.2338000000002</v>
      </c>
      <c r="I33" s="61">
        <v>996.50349999999889</v>
      </c>
      <c r="J33" s="41">
        <f t="shared" si="3"/>
        <v>2455.1971999999987</v>
      </c>
      <c r="K33" s="61">
        <v>1183.273699999997</v>
      </c>
      <c r="L33" s="41">
        <f t="shared" si="4"/>
        <v>3638.4708999999957</v>
      </c>
    </row>
    <row r="34" spans="1:14">
      <c r="A34" s="38" t="s">
        <v>148</v>
      </c>
      <c r="B34" s="61">
        <v>48.399999999999991</v>
      </c>
      <c r="C34" s="61">
        <v>36.413700000000006</v>
      </c>
      <c r="D34" s="61">
        <v>169.76970000000006</v>
      </c>
      <c r="E34" s="61">
        <v>42.274100000000004</v>
      </c>
      <c r="F34" s="61">
        <v>21.034300000000002</v>
      </c>
      <c r="G34" s="61"/>
      <c r="H34" s="61">
        <f t="shared" si="2"/>
        <v>63.308400000000006</v>
      </c>
      <c r="I34" s="61">
        <v>73.57889999999999</v>
      </c>
      <c r="J34" s="41">
        <f t="shared" si="3"/>
        <v>391.47070000000008</v>
      </c>
      <c r="K34" s="61">
        <v>313.79530000000045</v>
      </c>
      <c r="L34" s="41">
        <f t="shared" si="4"/>
        <v>705.26600000000053</v>
      </c>
    </row>
    <row r="35" spans="1:14" s="42" customFormat="1">
      <c r="A35" s="82" t="s">
        <v>130</v>
      </c>
      <c r="B35" s="62">
        <f>SUM(B21:B34)</f>
        <v>3217.0170459999999</v>
      </c>
      <c r="C35" s="62">
        <f t="shared" ref="C35:L35" si="5">SUM(C21:C34)</f>
        <v>3403.8627240000001</v>
      </c>
      <c r="D35" s="62">
        <f t="shared" si="5"/>
        <v>7224.0514949999997</v>
      </c>
      <c r="E35" s="62">
        <f t="shared" ref="E35" si="6">SUM(E21:E34)</f>
        <v>3941.3349210000015</v>
      </c>
      <c r="F35" s="62">
        <f t="shared" ref="F35" si="7">SUM(F21:F34)</f>
        <v>4642.864160000001</v>
      </c>
      <c r="G35" s="62">
        <f t="shared" ref="G35" si="8">SUM(G21:G34)</f>
        <v>325.03500000000003</v>
      </c>
      <c r="H35" s="62">
        <f t="shared" si="5"/>
        <v>8909.2340810000023</v>
      </c>
      <c r="I35" s="62">
        <f t="shared" si="5"/>
        <v>12444.727914999996</v>
      </c>
      <c r="J35" s="62">
        <f t="shared" si="5"/>
        <v>35198.893260999997</v>
      </c>
      <c r="K35" s="62">
        <f t="shared" si="5"/>
        <v>24387.824621999975</v>
      </c>
      <c r="L35" s="62">
        <f t="shared" si="5"/>
        <v>59586.717882999968</v>
      </c>
    </row>
    <row r="36" spans="1:14">
      <c r="B36"/>
      <c r="C36"/>
      <c r="D36"/>
      <c r="E36"/>
      <c r="F36"/>
      <c r="G36"/>
      <c r="H36"/>
      <c r="I36"/>
      <c r="J36"/>
      <c r="K36"/>
      <c r="L36"/>
    </row>
    <row r="37" spans="1:14">
      <c r="A37" s="82" t="s">
        <v>127</v>
      </c>
      <c r="B37" s="63" t="s">
        <v>153</v>
      </c>
      <c r="C37" s="63" t="s">
        <v>155</v>
      </c>
      <c r="D37" s="63" t="s">
        <v>157</v>
      </c>
      <c r="E37" s="88" t="s">
        <v>159</v>
      </c>
      <c r="F37" s="88" t="s">
        <v>161</v>
      </c>
      <c r="G37" s="88" t="s">
        <v>162</v>
      </c>
      <c r="H37" s="88" t="s">
        <v>163</v>
      </c>
      <c r="I37" s="63" t="s">
        <v>176</v>
      </c>
      <c r="J37" s="63" t="s">
        <v>196</v>
      </c>
      <c r="K37" s="63" t="s">
        <v>125</v>
      </c>
      <c r="L37" s="63" t="s">
        <v>197</v>
      </c>
      <c r="N37" s="42"/>
    </row>
    <row r="38" spans="1:14">
      <c r="A38" s="38" t="s">
        <v>135</v>
      </c>
      <c r="B38" s="61">
        <v>102.2921</v>
      </c>
      <c r="C38" s="61">
        <v>103.31569999999998</v>
      </c>
      <c r="D38" s="61">
        <v>374.0107000000001</v>
      </c>
      <c r="E38" s="61">
        <v>177.49779999999998</v>
      </c>
      <c r="F38" s="61">
        <v>170.65750000000003</v>
      </c>
      <c r="G38" s="61">
        <v>2.8</v>
      </c>
      <c r="H38" s="61">
        <f>SUM(E38:G38)</f>
        <v>350.95530000000002</v>
      </c>
      <c r="I38" s="61">
        <v>483.80490000000015</v>
      </c>
      <c r="J38" s="61">
        <f>B38+C38+D38+E38+F38+G38+I38</f>
        <v>1414.3787000000002</v>
      </c>
      <c r="K38" s="61">
        <v>1407.0763999999961</v>
      </c>
      <c r="L38" s="61">
        <f>SUM(J38:K38)</f>
        <v>2821.4550999999965</v>
      </c>
      <c r="M38" s="41"/>
    </row>
    <row r="39" spans="1:14">
      <c r="A39" s="38" t="s">
        <v>136</v>
      </c>
      <c r="B39" s="61">
        <v>115.3021</v>
      </c>
      <c r="C39" s="61">
        <v>156.36004</v>
      </c>
      <c r="D39" s="61">
        <v>589.77341000000001</v>
      </c>
      <c r="E39" s="61">
        <v>188.89590000000001</v>
      </c>
      <c r="F39" s="61">
        <v>175.59701999999999</v>
      </c>
      <c r="G39" s="61">
        <v>5</v>
      </c>
      <c r="H39" s="61">
        <f t="shared" ref="H39:H51" si="9">SUM(E39:G39)</f>
        <v>369.49292000000003</v>
      </c>
      <c r="I39" s="61">
        <v>650.32740000000001</v>
      </c>
      <c r="J39" s="61">
        <f t="shared" ref="J39:J51" si="10">B39+C39+D39+E39+F39+G39+I39</f>
        <v>1881.25587</v>
      </c>
      <c r="K39" s="61">
        <v>1495.391520000001</v>
      </c>
      <c r="L39" s="61">
        <f t="shared" ref="L39:L51" si="11">SUM(J39:K39)</f>
        <v>3376.647390000001</v>
      </c>
    </row>
    <row r="40" spans="1:14">
      <c r="A40" s="38" t="s">
        <v>137</v>
      </c>
      <c r="B40" s="61">
        <v>103.64999999999998</v>
      </c>
      <c r="C40" s="61">
        <v>112.97</v>
      </c>
      <c r="D40" s="61">
        <v>320.14740000000012</v>
      </c>
      <c r="E40" s="61">
        <v>151.87999999999994</v>
      </c>
      <c r="F40" s="61">
        <v>115.79999999999995</v>
      </c>
      <c r="G40" s="61">
        <v>2.8</v>
      </c>
      <c r="H40" s="61">
        <f t="shared" si="9"/>
        <v>270.4799999999999</v>
      </c>
      <c r="I40" s="61">
        <v>485.17890000000028</v>
      </c>
      <c r="J40" s="61">
        <f t="shared" si="10"/>
        <v>1292.4263000000003</v>
      </c>
      <c r="K40" s="61">
        <v>1240.7716999999893</v>
      </c>
      <c r="L40" s="61">
        <f t="shared" si="11"/>
        <v>2533.1979999999894</v>
      </c>
    </row>
    <row r="41" spans="1:14">
      <c r="A41" s="38" t="s">
        <v>138</v>
      </c>
      <c r="B41" s="61">
        <v>49.95</v>
      </c>
      <c r="C41" s="61">
        <v>92.640000000000015</v>
      </c>
      <c r="D41" s="61">
        <v>146.19999999999999</v>
      </c>
      <c r="E41" s="61">
        <v>161.36999999999998</v>
      </c>
      <c r="F41" s="61">
        <v>85.242099999999994</v>
      </c>
      <c r="G41" s="61">
        <v>2.7</v>
      </c>
      <c r="H41" s="61">
        <f t="shared" si="9"/>
        <v>249.31209999999996</v>
      </c>
      <c r="I41" s="61">
        <v>242.2300000000001</v>
      </c>
      <c r="J41" s="61">
        <f t="shared" si="10"/>
        <v>780.3321000000002</v>
      </c>
      <c r="K41" s="61">
        <v>907.18319999999653</v>
      </c>
      <c r="L41" s="61">
        <f t="shared" si="11"/>
        <v>1687.5152999999968</v>
      </c>
    </row>
    <row r="42" spans="1:14">
      <c r="A42" s="38" t="s">
        <v>139</v>
      </c>
      <c r="B42" s="61">
        <v>58.199999999999996</v>
      </c>
      <c r="C42" s="61">
        <v>71.569999999999993</v>
      </c>
      <c r="D42" s="61">
        <v>144.01999999999998</v>
      </c>
      <c r="E42" s="61">
        <v>178.02199999999993</v>
      </c>
      <c r="F42" s="61">
        <v>74.218000000000004</v>
      </c>
      <c r="G42" s="61">
        <v>1</v>
      </c>
      <c r="H42" s="61">
        <f t="shared" si="9"/>
        <v>253.23999999999995</v>
      </c>
      <c r="I42" s="61">
        <v>189.55000000000007</v>
      </c>
      <c r="J42" s="61">
        <f t="shared" si="10"/>
        <v>716.57999999999993</v>
      </c>
      <c r="K42" s="61">
        <v>859.72799999999813</v>
      </c>
      <c r="L42" s="61">
        <f t="shared" si="11"/>
        <v>1576.3079999999982</v>
      </c>
    </row>
    <row r="43" spans="1:14">
      <c r="A43" s="38" t="s">
        <v>140</v>
      </c>
      <c r="B43" s="61">
        <v>99.481590000000011</v>
      </c>
      <c r="C43" s="61">
        <v>152.78415000000001</v>
      </c>
      <c r="D43" s="61">
        <v>340.78276000000017</v>
      </c>
      <c r="E43" s="61">
        <v>435.56299000000001</v>
      </c>
      <c r="F43" s="61">
        <v>206.32435000000001</v>
      </c>
      <c r="G43" s="61">
        <v>2.9</v>
      </c>
      <c r="H43" s="61">
        <f t="shared" si="9"/>
        <v>644.78733999999997</v>
      </c>
      <c r="I43" s="61">
        <v>514.37401</v>
      </c>
      <c r="J43" s="61">
        <f t="shared" si="10"/>
        <v>1752.2098500000004</v>
      </c>
      <c r="K43" s="61">
        <v>1398.0537199999994</v>
      </c>
      <c r="L43" s="61">
        <f t="shared" si="11"/>
        <v>3150.2635700000001</v>
      </c>
    </row>
    <row r="44" spans="1:14">
      <c r="A44" s="38" t="s">
        <v>141</v>
      </c>
      <c r="B44" s="61">
        <v>89.559999999999988</v>
      </c>
      <c r="C44" s="61">
        <v>111.75999999999999</v>
      </c>
      <c r="D44" s="61">
        <v>293.63000000000017</v>
      </c>
      <c r="E44" s="61">
        <v>224.87</v>
      </c>
      <c r="F44" s="61">
        <v>167.07999999999998</v>
      </c>
      <c r="G44" s="61">
        <v>2</v>
      </c>
      <c r="H44" s="61">
        <f t="shared" si="9"/>
        <v>393.95</v>
      </c>
      <c r="I44" s="61">
        <v>453.10000000000014</v>
      </c>
      <c r="J44" s="61">
        <f t="shared" si="10"/>
        <v>1342.0000000000002</v>
      </c>
      <c r="K44" s="61">
        <v>999.6799999999954</v>
      </c>
      <c r="L44" s="61">
        <f t="shared" si="11"/>
        <v>2341.6799999999957</v>
      </c>
    </row>
    <row r="45" spans="1:14">
      <c r="A45" s="38" t="s">
        <v>142</v>
      </c>
      <c r="B45" s="61">
        <v>83.799999999999983</v>
      </c>
      <c r="C45" s="61">
        <v>73.499999999999972</v>
      </c>
      <c r="D45" s="61">
        <v>224.69210500000005</v>
      </c>
      <c r="E45" s="61">
        <v>150.97742600000004</v>
      </c>
      <c r="F45" s="61">
        <v>180.86999999999998</v>
      </c>
      <c r="G45" s="61">
        <v>1</v>
      </c>
      <c r="H45" s="61">
        <f t="shared" si="9"/>
        <v>332.84742600000004</v>
      </c>
      <c r="I45" s="61">
        <v>419.44210500000037</v>
      </c>
      <c r="J45" s="61">
        <f t="shared" si="10"/>
        <v>1134.2816360000004</v>
      </c>
      <c r="K45" s="61">
        <v>1094.855790999995</v>
      </c>
      <c r="L45" s="61">
        <f t="shared" si="11"/>
        <v>2229.1374269999951</v>
      </c>
    </row>
    <row r="46" spans="1:14">
      <c r="A46" s="38" t="s">
        <v>143</v>
      </c>
      <c r="B46" s="61">
        <v>52.099999999999994</v>
      </c>
      <c r="C46" s="61">
        <v>54.35</v>
      </c>
      <c r="D46" s="61">
        <v>193.02500000000006</v>
      </c>
      <c r="E46" s="61">
        <v>98.174999999999997</v>
      </c>
      <c r="F46" s="61">
        <v>91.279999999999973</v>
      </c>
      <c r="G46" s="61">
        <v>0.2</v>
      </c>
      <c r="H46" s="61">
        <f t="shared" si="9"/>
        <v>189.65499999999997</v>
      </c>
      <c r="I46" s="61">
        <v>216.85000000000008</v>
      </c>
      <c r="J46" s="61">
        <f t="shared" si="10"/>
        <v>705.98</v>
      </c>
      <c r="K46" s="61">
        <v>662.42100000000005</v>
      </c>
      <c r="L46" s="61">
        <f t="shared" si="11"/>
        <v>1368.4010000000001</v>
      </c>
    </row>
    <row r="47" spans="1:14">
      <c r="A47" s="38" t="s">
        <v>144</v>
      </c>
      <c r="B47" s="61">
        <v>53.629999999999995</v>
      </c>
      <c r="C47" s="61">
        <v>107.63000000000002</v>
      </c>
      <c r="D47" s="61">
        <v>256.24</v>
      </c>
      <c r="E47" s="61">
        <v>106.49999999999993</v>
      </c>
      <c r="F47" s="61">
        <v>228.25000000000006</v>
      </c>
      <c r="G47" s="61">
        <v>19.899999999999999</v>
      </c>
      <c r="H47" s="61">
        <f t="shared" si="9"/>
        <v>354.65</v>
      </c>
      <c r="I47" s="61">
        <v>678.09999999999991</v>
      </c>
      <c r="J47" s="61">
        <f t="shared" si="10"/>
        <v>1450.25</v>
      </c>
      <c r="K47" s="61">
        <v>1456.5799999999908</v>
      </c>
      <c r="L47" s="61">
        <f t="shared" si="11"/>
        <v>2906.8299999999908</v>
      </c>
    </row>
    <row r="48" spans="1:14">
      <c r="A48" s="38" t="s">
        <v>145</v>
      </c>
      <c r="B48" s="61">
        <v>42.9</v>
      </c>
      <c r="C48" s="61">
        <v>31.511000000000003</v>
      </c>
      <c r="D48" s="61">
        <v>134.02099999999999</v>
      </c>
      <c r="E48" s="61">
        <v>28.899000000000001</v>
      </c>
      <c r="F48" s="61">
        <v>111.405</v>
      </c>
      <c r="G48" s="61">
        <v>79.8</v>
      </c>
      <c r="H48" s="61">
        <f t="shared" si="9"/>
        <v>220.10399999999998</v>
      </c>
      <c r="I48" s="61">
        <v>457.36700000000002</v>
      </c>
      <c r="J48" s="61">
        <f t="shared" si="10"/>
        <v>885.90300000000002</v>
      </c>
      <c r="K48" s="61">
        <v>833.98899999999787</v>
      </c>
      <c r="L48" s="61">
        <f t="shared" si="11"/>
        <v>1719.891999999998</v>
      </c>
    </row>
    <row r="49" spans="1:12">
      <c r="A49" s="38" t="s">
        <v>146</v>
      </c>
      <c r="B49" s="61">
        <v>41.928000000000004</v>
      </c>
      <c r="C49" s="61">
        <v>67.787999999999997</v>
      </c>
      <c r="D49" s="61">
        <v>171.78100000000001</v>
      </c>
      <c r="E49" s="61">
        <v>58.950999999999993</v>
      </c>
      <c r="F49" s="61">
        <v>112.857</v>
      </c>
      <c r="G49" s="61">
        <v>15.074</v>
      </c>
      <c r="H49" s="61">
        <f t="shared" si="9"/>
        <v>186.88200000000001</v>
      </c>
      <c r="I49" s="61">
        <v>360.18100000000004</v>
      </c>
      <c r="J49" s="61">
        <f t="shared" si="10"/>
        <v>828.56</v>
      </c>
      <c r="K49" s="61">
        <v>813.28299999999547</v>
      </c>
      <c r="L49" s="61">
        <f t="shared" si="11"/>
        <v>1641.8429999999953</v>
      </c>
    </row>
    <row r="50" spans="1:12">
      <c r="A50" s="38" t="s">
        <v>147</v>
      </c>
      <c r="B50" s="61">
        <v>47.115800000000007</v>
      </c>
      <c r="C50" s="61">
        <v>92.531800000000018</v>
      </c>
      <c r="D50" s="61">
        <v>156.8047</v>
      </c>
      <c r="E50" s="61">
        <v>126.98700000000001</v>
      </c>
      <c r="F50" s="61">
        <v>235.10469999999998</v>
      </c>
      <c r="G50" s="61">
        <v>2</v>
      </c>
      <c r="H50" s="61">
        <f t="shared" si="9"/>
        <v>364.0917</v>
      </c>
      <c r="I50" s="61">
        <v>545.63610000000028</v>
      </c>
      <c r="J50" s="61">
        <f t="shared" si="10"/>
        <v>1206.1801000000005</v>
      </c>
      <c r="K50" s="61">
        <v>681.9229000000006</v>
      </c>
      <c r="L50" s="61">
        <f t="shared" si="11"/>
        <v>1888.103000000001</v>
      </c>
    </row>
    <row r="51" spans="1:12">
      <c r="A51" s="38" t="s">
        <v>148</v>
      </c>
      <c r="B51" s="61">
        <v>20.7</v>
      </c>
      <c r="C51" s="61">
        <v>17.873700000000003</v>
      </c>
      <c r="D51" s="61">
        <v>93.899999999999977</v>
      </c>
      <c r="E51" s="61">
        <v>22.305199999999999</v>
      </c>
      <c r="F51" s="61">
        <v>15.100000000000001</v>
      </c>
      <c r="G51" s="61"/>
      <c r="H51" s="61">
        <f t="shared" si="9"/>
        <v>37.405200000000001</v>
      </c>
      <c r="I51" s="61">
        <v>46.736799999999995</v>
      </c>
      <c r="J51" s="61">
        <f t="shared" si="10"/>
        <v>216.61569999999995</v>
      </c>
      <c r="K51" s="61">
        <v>190.6100000000001</v>
      </c>
      <c r="L51" s="61">
        <f t="shared" si="11"/>
        <v>407.22570000000007</v>
      </c>
    </row>
    <row r="52" spans="1:12" s="42" customFormat="1">
      <c r="A52" s="39" t="s">
        <v>130</v>
      </c>
      <c r="B52" s="62">
        <f>SUM(B38:B51)</f>
        <v>960.60958999999991</v>
      </c>
      <c r="C52" s="62">
        <f t="shared" ref="C52:L52" si="12">SUM(C38:C51)</f>
        <v>1246.58439</v>
      </c>
      <c r="D52" s="62">
        <f t="shared" si="12"/>
        <v>3439.0280750000006</v>
      </c>
      <c r="E52" s="62">
        <f t="shared" si="12"/>
        <v>2110.8933159999997</v>
      </c>
      <c r="F52" s="62">
        <f t="shared" si="12"/>
        <v>1969.7856699999998</v>
      </c>
      <c r="G52" s="62">
        <f t="shared" si="12"/>
        <v>137.17400000000001</v>
      </c>
      <c r="H52" s="62">
        <f t="shared" si="12"/>
        <v>4217.8529859999999</v>
      </c>
      <c r="I52" s="62">
        <f t="shared" si="12"/>
        <v>5742.8782150000025</v>
      </c>
      <c r="J52" s="62">
        <f t="shared" si="12"/>
        <v>15606.953256000003</v>
      </c>
      <c r="K52" s="62">
        <f t="shared" si="12"/>
        <v>14041.546230999957</v>
      </c>
      <c r="L52" s="62">
        <f t="shared" si="12"/>
        <v>29648.499486999961</v>
      </c>
    </row>
    <row r="53" spans="1:12">
      <c r="B53" s="48"/>
      <c r="C53" s="48"/>
      <c r="D53" s="48"/>
      <c r="E53" s="48"/>
      <c r="F53" s="48"/>
      <c r="G53" s="48"/>
      <c r="H53" s="48"/>
      <c r="I53" s="48"/>
      <c r="J53" s="48"/>
    </row>
    <row r="54" spans="1:12">
      <c r="A54" s="38" t="s">
        <v>132</v>
      </c>
    </row>
    <row r="55" spans="1:12">
      <c r="A55" s="41"/>
    </row>
  </sheetData>
  <pageMargins left="0.70866141732283472" right="0.70866141732283472" top="0.74803149606299213" bottom="0.74803149606299213" header="0.31496062992125984" footer="0.31496062992125984"/>
  <pageSetup paperSize="9" scale="86" orientation="portrait" r:id="rId1"/>
  <headerFooter>
    <oddFooter>&amp;L&amp;Z&amp;F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FDD6DD5215294889AF5A1ACCA7E2B3" ma:contentTypeVersion="13" ma:contentTypeDescription="Een nieuw document maken." ma:contentTypeScope="" ma:versionID="81b11fbcd69b5f6a760d5e1642f65ab6">
  <xsd:schema xmlns:xsd="http://www.w3.org/2001/XMLSchema" xmlns:xs="http://www.w3.org/2001/XMLSchema" xmlns:p="http://schemas.microsoft.com/office/2006/metadata/properties" xmlns:ns2="abe339dc-4cac-446e-aee9-dcf1d10c744b" xmlns:ns3="079c66c7-79d9-4941-9a7a-97915a0296e9" targetNamespace="http://schemas.microsoft.com/office/2006/metadata/properties" ma:root="true" ma:fieldsID="318b29e3c0ae5fa8ca724f68ae9f7b9e" ns2:_="" ns3:_="">
    <xsd:import namespace="abe339dc-4cac-446e-aee9-dcf1d10c744b"/>
    <xsd:import namespace="079c66c7-79d9-4941-9a7a-97915a0296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339dc-4cac-446e-aee9-dcf1d10c74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75e0768-be4e-4add-baa2-61b1fff7b35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9c66c7-79d9-4941-9a7a-97915a0296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9b99b7-7558-404d-b0b2-a3ab1de884b8}" ma:internalName="TaxCatchAll" ma:showField="CatchAllData" ma:web="079c66c7-79d9-4941-9a7a-97915a029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9c66c7-79d9-4941-9a7a-97915a0296e9" xsi:nil="true"/>
    <lcf76f155ced4ddcb4097134ff3c332f xmlns="abe339dc-4cac-446e-aee9-dcf1d10c74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99FBB2-727D-406A-B65E-76B27B61A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339dc-4cac-446e-aee9-dcf1d10c744b"/>
    <ds:schemaRef ds:uri="079c66c7-79d9-4941-9a7a-97915a029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DF70F-F5AF-4D2E-A2C2-62DD87949A4A}">
  <ds:schemaRefs>
    <ds:schemaRef ds:uri="http://schemas.microsoft.com/sharepoint/v3/contenttype/forms"/>
  </ds:schemaRefs>
</ds:datastoreItem>
</file>

<file path=customXml/itemProps3.xml><?xml version="1.0" encoding="utf-8"?>
<ds:datastoreItem xmlns:ds="http://schemas.openxmlformats.org/officeDocument/2006/customXml" ds:itemID="{3E85DD6D-849E-4022-848E-8140730162BD}">
  <ds:schemaRefs>
    <ds:schemaRef ds:uri="http://schemas.microsoft.com/office/2006/documentManagement/types"/>
    <ds:schemaRef ds:uri="http://purl.org/dc/dcmitype/"/>
    <ds:schemaRef ds:uri="http://schemas.microsoft.com/office/infopath/2007/PartnerControls"/>
    <ds:schemaRef ds:uri="abe339dc-4cac-446e-aee9-dcf1d10c744b"/>
    <ds:schemaRef ds:uri="http://schemas.microsoft.com/office/2006/metadata/properties"/>
    <ds:schemaRef ds:uri="http://schemas.openxmlformats.org/package/2006/metadata/core-properties"/>
    <ds:schemaRef ds:uri="http://purl.org/dc/elements/1.1/"/>
    <ds:schemaRef ds:uri="079c66c7-79d9-4941-9a7a-97915a0296e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inhoud </vt:lpstr>
      <vt:lpstr>toelichting</vt:lpstr>
      <vt:lpstr>begrippen</vt:lpstr>
      <vt:lpstr>totaal</vt:lpstr>
      <vt:lpstr>Functie-universiteit</vt:lpstr>
      <vt:lpstr>Functie-HOOP-gebied</vt:lpstr>
      <vt:lpstr>% tijdelijk personeel</vt:lpstr>
      <vt:lpstr>Leeftijd-functie</vt:lpstr>
      <vt:lpstr>Functie-vrouwen-uni</vt:lpstr>
      <vt:lpstr>Functie-vrouwen-HOOP-gebied</vt:lpstr>
      <vt:lpstr>% Vrouwen - functie</vt:lpstr>
      <vt:lpstr>% WP-uni</vt:lpstr>
      <vt:lpstr>% WP-HOOP-gebied</vt:lpstr>
      <vt:lpstr>WP buitenland</vt:lpstr>
      <vt:lpstr>WP buitenland-uni</vt:lpstr>
      <vt:lpstr>WP-buitenland-gebied</vt:lpstr>
      <vt:lpstr>WP buitenland-functie</vt:lpstr>
      <vt:lpstr>'Leeftijd-functie'!Print_Area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van Steen</dc:creator>
  <cp:keywords/>
  <dc:description/>
  <cp:lastModifiedBy>Suzanne Vogelezang</cp:lastModifiedBy>
  <cp:revision/>
  <dcterms:created xsi:type="dcterms:W3CDTF">2013-05-31T14:30:21Z</dcterms:created>
  <dcterms:modified xsi:type="dcterms:W3CDTF">2025-11-14T11:34:13Z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0x01010086FDD6DD5215294889AF5A1ACCA7E2B3</vt:lpwstr>
  </property>
  <property fmtid="{D5CDD505-2E9C-101B-9397-08002B2CF9AE}" pid="3" name="MediaServiceImageTags">
    <vt:lpwstr/>
  </property>
</Properties>
</file>