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240" yWindow="90" windowWidth="9060" windowHeight="4770" activeTab="1"/>
  </bookViews>
  <sheets>
    <sheet name="content" sheetId="3" r:id="rId1"/>
    <sheet name="data" sheetId="2" r:id="rId2"/>
  </sheets>
  <externalReferences>
    <externalReference r:id="rId3"/>
  </externalReferences>
  <definedNames>
    <definedName name="CoherenceInterval">[1]HiddenSettings!$B$4</definedName>
    <definedName name="_xlnm.Print_Area" localSheetId="1">data!$A$1:$V$106</definedName>
  </definedNames>
  <calcPr calcId="162913"/>
</workbook>
</file>

<file path=xl/calcChain.xml><?xml version="1.0" encoding="utf-8"?>
<calcChain xmlns="http://schemas.openxmlformats.org/spreadsheetml/2006/main">
  <c r="AB104" i="2" l="1"/>
  <c r="AB94" i="2"/>
  <c r="AB95" i="2"/>
  <c r="AB96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A55" i="2"/>
  <c r="AA57" i="2"/>
  <c r="AA59" i="2"/>
  <c r="AA63" i="2"/>
  <c r="AA67" i="2" s="1"/>
  <c r="AA65" i="2"/>
  <c r="AA66" i="2"/>
  <c r="AA76" i="2"/>
  <c r="AA77" i="2"/>
  <c r="AA78" i="2"/>
  <c r="AA79" i="2"/>
  <c r="AA82" i="2"/>
  <c r="AA83" i="2"/>
  <c r="AA84" i="2"/>
  <c r="AA85" i="2"/>
  <c r="AA94" i="2"/>
  <c r="AA95" i="2"/>
  <c r="AA96" i="2"/>
  <c r="AA102" i="2" s="1"/>
  <c r="AA52" i="2"/>
  <c r="AF30" i="2"/>
  <c r="AF19" i="2"/>
  <c r="AF11" i="2"/>
  <c r="AA70" i="2" l="1"/>
  <c r="AA69" i="2"/>
  <c r="AA104" i="2"/>
  <c r="T63" i="2"/>
  <c r="T67" i="2" s="1"/>
  <c r="T69" i="2" s="1"/>
  <c r="U63" i="2"/>
  <c r="V63" i="2"/>
  <c r="W63" i="2"/>
  <c r="X63" i="2"/>
  <c r="X67" i="2" s="1"/>
  <c r="X69" i="2" s="1"/>
  <c r="Y63" i="2"/>
  <c r="Z63" i="2"/>
  <c r="Z70" i="2" s="1"/>
  <c r="T65" i="2"/>
  <c r="U65" i="2"/>
  <c r="V65" i="2"/>
  <c r="W65" i="2"/>
  <c r="X65" i="2"/>
  <c r="Y65" i="2"/>
  <c r="Z65" i="2"/>
  <c r="T66" i="2"/>
  <c r="U66" i="2"/>
  <c r="V66" i="2"/>
  <c r="W66" i="2"/>
  <c r="X66" i="2"/>
  <c r="Y66" i="2"/>
  <c r="Z66" i="2"/>
  <c r="U67" i="2"/>
  <c r="U69" i="2" s="1"/>
  <c r="V67" i="2"/>
  <c r="V69" i="2" s="1"/>
  <c r="W67" i="2"/>
  <c r="W69" i="2" s="1"/>
  <c r="Y67" i="2"/>
  <c r="Y69" i="2" s="1"/>
  <c r="Z67" i="2"/>
  <c r="Z69" i="2" s="1"/>
  <c r="U70" i="2"/>
  <c r="Z76" i="2"/>
  <c r="Z77" i="2"/>
  <c r="Z83" i="2" s="1"/>
  <c r="Z78" i="2"/>
  <c r="Z79" i="2"/>
  <c r="Z82" i="2"/>
  <c r="Z84" i="2"/>
  <c r="Z85" i="2"/>
  <c r="Z94" i="2"/>
  <c r="Z100" i="2" s="1"/>
  <c r="Z95" i="2"/>
  <c r="Z101" i="2" s="1"/>
  <c r="Z96" i="2"/>
  <c r="Z102" i="2" s="1"/>
  <c r="Z52" i="2"/>
  <c r="Z55" i="2"/>
  <c r="Z57" i="2"/>
  <c r="Z59" i="2"/>
  <c r="AA60" i="2" s="1"/>
  <c r="AE30" i="2"/>
  <c r="Z19" i="2"/>
  <c r="AA19" i="2"/>
  <c r="AB19" i="2"/>
  <c r="AC19" i="2"/>
  <c r="AD19" i="2"/>
  <c r="AE19" i="2"/>
  <c r="AE11" i="2"/>
  <c r="Y70" i="2" l="1"/>
  <c r="W70" i="2"/>
  <c r="V70" i="2"/>
  <c r="Z104" i="2"/>
  <c r="X70" i="2"/>
  <c r="T70" i="2"/>
  <c r="AD30" i="2"/>
  <c r="Y57" i="2" s="1"/>
  <c r="AD11" i="2"/>
  <c r="Y55" i="2" s="1"/>
  <c r="Y77" i="2" l="1"/>
  <c r="Y83" i="2" s="1"/>
  <c r="Y78" i="2"/>
  <c r="Y84" i="2" s="1"/>
  <c r="Y79" i="2" l="1"/>
  <c r="Y85" i="2" s="1"/>
  <c r="Y59" i="2"/>
  <c r="Z60" i="2" s="1"/>
  <c r="Y76" i="2"/>
  <c r="Y82" i="2" s="1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Y102" i="2" s="1"/>
  <c r="B96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Y101" i="2" s="1"/>
  <c r="B95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Y100" i="2" s="1"/>
  <c r="C94" i="2"/>
  <c r="B94" i="2"/>
  <c r="Y104" i="2" l="1"/>
  <c r="Y30" i="2"/>
  <c r="Y11" i="2"/>
  <c r="S52" i="2"/>
  <c r="T52" i="2" l="1"/>
  <c r="AC30" i="2" l="1"/>
  <c r="AB30" i="2"/>
  <c r="W57" i="2" l="1"/>
  <c r="X57" i="2"/>
  <c r="AC11" i="2"/>
  <c r="Y52" i="2" l="1"/>
  <c r="X55" i="2"/>
  <c r="AB11" i="2"/>
  <c r="W100" i="2" l="1"/>
  <c r="W55" i="2"/>
  <c r="W102" i="2"/>
  <c r="W101" i="2"/>
  <c r="W79" i="2"/>
  <c r="W85" i="2" s="1"/>
  <c r="X102" i="2"/>
  <c r="X59" i="2"/>
  <c r="Y60" i="2" s="1"/>
  <c r="X52" i="2"/>
  <c r="X100" i="2"/>
  <c r="X77" i="2"/>
  <c r="X83" i="2" s="1"/>
  <c r="X76" i="2"/>
  <c r="X82" i="2" s="1"/>
  <c r="X78" i="2"/>
  <c r="X79" i="2"/>
  <c r="X85" i="2" s="1"/>
  <c r="AA30" i="2"/>
  <c r="AA11" i="2"/>
  <c r="W78" i="2" l="1"/>
  <c r="W84" i="2" s="1"/>
  <c r="W59" i="2"/>
  <c r="X60" i="2" s="1"/>
  <c r="W77" i="2"/>
  <c r="W83" i="2" s="1"/>
  <c r="W76" i="2"/>
  <c r="W82" i="2" s="1"/>
  <c r="W104" i="2"/>
  <c r="X101" i="2"/>
  <c r="X104" i="2" s="1"/>
  <c r="X84" i="2"/>
  <c r="V78" i="2"/>
  <c r="V84" i="2" s="1"/>
  <c r="V79" i="2" l="1"/>
  <c r="V85" i="2" s="1"/>
  <c r="V76" i="2"/>
  <c r="V82" i="2" s="1"/>
  <c r="V100" i="2"/>
  <c r="V102" i="2"/>
  <c r="V101" i="2"/>
  <c r="W52" i="2"/>
  <c r="V77" i="2"/>
  <c r="V83" i="2" s="1"/>
  <c r="V55" i="2"/>
  <c r="V57" i="2"/>
  <c r="V59" i="2"/>
  <c r="W60" i="2" s="1"/>
  <c r="V104" i="2" l="1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B58" i="2"/>
  <c r="C58" i="2"/>
  <c r="D58" i="2"/>
  <c r="E58" i="2"/>
  <c r="F58" i="2"/>
  <c r="G58" i="2"/>
  <c r="H58" i="2"/>
  <c r="I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60" i="2" s="1"/>
  <c r="S59" i="2"/>
  <c r="T59" i="2"/>
  <c r="B62" i="2"/>
  <c r="C62" i="2"/>
  <c r="D62" i="2"/>
  <c r="E62" i="2"/>
  <c r="B63" i="2"/>
  <c r="C63" i="2"/>
  <c r="D63" i="2"/>
  <c r="E63" i="2"/>
  <c r="F63" i="2"/>
  <c r="H63" i="2"/>
  <c r="H67" i="2" s="1"/>
  <c r="H69" i="2" s="1"/>
  <c r="J63" i="2"/>
  <c r="J67" i="2" s="1"/>
  <c r="J70" i="2" s="1"/>
  <c r="L63" i="2"/>
  <c r="N63" i="2"/>
  <c r="P63" i="2"/>
  <c r="P67" i="2" s="1"/>
  <c r="P69" i="2" s="1"/>
  <c r="R63" i="2"/>
  <c r="S63" i="2"/>
  <c r="B65" i="2"/>
  <c r="C65" i="2"/>
  <c r="D65" i="2"/>
  <c r="E65" i="2"/>
  <c r="F65" i="2"/>
  <c r="H65" i="2"/>
  <c r="J65" i="2"/>
  <c r="L65" i="2"/>
  <c r="N65" i="2"/>
  <c r="P65" i="2"/>
  <c r="R65" i="2"/>
  <c r="S65" i="2"/>
  <c r="B66" i="2"/>
  <c r="C66" i="2"/>
  <c r="D66" i="2"/>
  <c r="E66" i="2"/>
  <c r="F66" i="2"/>
  <c r="H66" i="2"/>
  <c r="J66" i="2"/>
  <c r="L66" i="2"/>
  <c r="N66" i="2"/>
  <c r="P66" i="2"/>
  <c r="R66" i="2"/>
  <c r="S66" i="2"/>
  <c r="B72" i="2"/>
  <c r="C72" i="2"/>
  <c r="D72" i="2"/>
  <c r="E72" i="2"/>
  <c r="E101" i="2" s="1"/>
  <c r="F72" i="2"/>
  <c r="G72" i="2"/>
  <c r="G100" i="2" s="1"/>
  <c r="H72" i="2"/>
  <c r="I72" i="2"/>
  <c r="I101" i="2" s="1"/>
  <c r="J72" i="2"/>
  <c r="J101" i="2" s="1"/>
  <c r="K72" i="2"/>
  <c r="K102" i="2" s="1"/>
  <c r="L72" i="2"/>
  <c r="M72" i="2"/>
  <c r="N72" i="2"/>
  <c r="O72" i="2"/>
  <c r="P72" i="2"/>
  <c r="Q72" i="2"/>
  <c r="R72" i="2"/>
  <c r="R101" i="2" s="1"/>
  <c r="S72" i="2"/>
  <c r="S102" i="2" s="1"/>
  <c r="B76" i="2"/>
  <c r="C76" i="2"/>
  <c r="D76" i="2"/>
  <c r="E76" i="2"/>
  <c r="F76" i="2"/>
  <c r="H76" i="2"/>
  <c r="J76" i="2"/>
  <c r="L76" i="2"/>
  <c r="N76" i="2"/>
  <c r="P76" i="2"/>
  <c r="R76" i="2"/>
  <c r="S76" i="2"/>
  <c r="T76" i="2"/>
  <c r="T82" i="2" s="1"/>
  <c r="B77" i="2"/>
  <c r="C77" i="2"/>
  <c r="D77" i="2"/>
  <c r="E77" i="2"/>
  <c r="F77" i="2"/>
  <c r="H77" i="2"/>
  <c r="J77" i="2"/>
  <c r="L77" i="2"/>
  <c r="N77" i="2"/>
  <c r="P77" i="2"/>
  <c r="R77" i="2"/>
  <c r="S77" i="2"/>
  <c r="T77" i="2"/>
  <c r="B78" i="2"/>
  <c r="C78" i="2"/>
  <c r="D78" i="2"/>
  <c r="E78" i="2"/>
  <c r="F78" i="2"/>
  <c r="H78" i="2"/>
  <c r="J78" i="2"/>
  <c r="L78" i="2"/>
  <c r="N78" i="2"/>
  <c r="P78" i="2"/>
  <c r="R78" i="2"/>
  <c r="S78" i="2"/>
  <c r="T78" i="2"/>
  <c r="B79" i="2"/>
  <c r="C79" i="2"/>
  <c r="D79" i="2"/>
  <c r="E79" i="2"/>
  <c r="F79" i="2"/>
  <c r="H79" i="2"/>
  <c r="J79" i="2"/>
  <c r="L79" i="2"/>
  <c r="N79" i="2"/>
  <c r="P79" i="2"/>
  <c r="R79" i="2"/>
  <c r="S79" i="2"/>
  <c r="T79" i="2"/>
  <c r="Q101" i="2"/>
  <c r="Z30" i="2"/>
  <c r="Z11" i="2"/>
  <c r="U55" i="2" s="1"/>
  <c r="B83" i="2" l="1"/>
  <c r="N85" i="2"/>
  <c r="B67" i="2"/>
  <c r="C102" i="2"/>
  <c r="C83" i="2"/>
  <c r="R85" i="2"/>
  <c r="L84" i="2"/>
  <c r="F83" i="2"/>
  <c r="M100" i="2"/>
  <c r="E100" i="2"/>
  <c r="R100" i="2"/>
  <c r="J100" i="2"/>
  <c r="B100" i="2"/>
  <c r="B85" i="2"/>
  <c r="J83" i="2"/>
  <c r="D83" i="2"/>
  <c r="Q100" i="2"/>
  <c r="Q102" i="2"/>
  <c r="Q104" i="2" s="1"/>
  <c r="E83" i="2"/>
  <c r="R83" i="2"/>
  <c r="M60" i="2"/>
  <c r="C60" i="2"/>
  <c r="I60" i="2"/>
  <c r="F100" i="2"/>
  <c r="E82" i="2"/>
  <c r="F85" i="2"/>
  <c r="R67" i="2"/>
  <c r="R69" i="2" s="1"/>
  <c r="D67" i="2"/>
  <c r="D70" i="2" s="1"/>
  <c r="N84" i="2"/>
  <c r="Q60" i="2"/>
  <c r="C67" i="2"/>
  <c r="C69" i="2" s="1"/>
  <c r="E84" i="2"/>
  <c r="R82" i="2"/>
  <c r="J82" i="2"/>
  <c r="T85" i="2"/>
  <c r="B101" i="2"/>
  <c r="F82" i="2"/>
  <c r="M102" i="2"/>
  <c r="I100" i="2"/>
  <c r="P70" i="2"/>
  <c r="H70" i="2"/>
  <c r="U57" i="2"/>
  <c r="P82" i="2"/>
  <c r="H82" i="2"/>
  <c r="R84" i="2"/>
  <c r="B82" i="2"/>
  <c r="S83" i="2"/>
  <c r="O101" i="2"/>
  <c r="K101" i="2"/>
  <c r="K104" i="2" s="1"/>
  <c r="G101" i="2"/>
  <c r="N67" i="2"/>
  <c r="N69" i="2" s="1"/>
  <c r="F67" i="2"/>
  <c r="B69" i="2"/>
  <c r="N60" i="2"/>
  <c r="I102" i="2"/>
  <c r="I104" i="2" s="1"/>
  <c r="M101" i="2"/>
  <c r="S85" i="2"/>
  <c r="E85" i="2"/>
  <c r="S84" i="2"/>
  <c r="R60" i="2"/>
  <c r="O60" i="2"/>
  <c r="J60" i="2"/>
  <c r="G60" i="2"/>
  <c r="E60" i="2"/>
  <c r="O102" i="2"/>
  <c r="G102" i="2"/>
  <c r="O100" i="2"/>
  <c r="E102" i="2"/>
  <c r="E104" i="2" s="1"/>
  <c r="N101" i="2"/>
  <c r="F101" i="2"/>
  <c r="S100" i="2"/>
  <c r="N100" i="2"/>
  <c r="C100" i="2"/>
  <c r="J85" i="2"/>
  <c r="J84" i="2"/>
  <c r="N83" i="2"/>
  <c r="N82" i="2"/>
  <c r="C82" i="2"/>
  <c r="K100" i="2"/>
  <c r="C84" i="2"/>
  <c r="S82" i="2"/>
  <c r="K60" i="2"/>
  <c r="F60" i="2"/>
  <c r="T60" i="2"/>
  <c r="P60" i="2"/>
  <c r="L60" i="2"/>
  <c r="H60" i="2"/>
  <c r="D60" i="2"/>
  <c r="T84" i="2"/>
  <c r="T100" i="2"/>
  <c r="T83" i="2"/>
  <c r="T101" i="2"/>
  <c r="T102" i="2"/>
  <c r="P101" i="2"/>
  <c r="P83" i="2"/>
  <c r="P85" i="2"/>
  <c r="P100" i="2"/>
  <c r="P84" i="2"/>
  <c r="P102" i="2"/>
  <c r="L85" i="2"/>
  <c r="L102" i="2"/>
  <c r="L83" i="2"/>
  <c r="L100" i="2"/>
  <c r="L82" i="2"/>
  <c r="L101" i="2"/>
  <c r="L104" i="2" s="1"/>
  <c r="H84" i="2"/>
  <c r="H102" i="2"/>
  <c r="H83" i="2"/>
  <c r="H85" i="2"/>
  <c r="H100" i="2"/>
  <c r="H101" i="2"/>
  <c r="H104" i="2" s="1"/>
  <c r="D85" i="2"/>
  <c r="D84" i="2"/>
  <c r="D82" i="2"/>
  <c r="D100" i="2"/>
  <c r="D101" i="2"/>
  <c r="D102" i="2"/>
  <c r="R102" i="2"/>
  <c r="R104" i="2" s="1"/>
  <c r="N102" i="2"/>
  <c r="J102" i="2"/>
  <c r="J104" i="2" s="1"/>
  <c r="F102" i="2"/>
  <c r="B102" i="2"/>
  <c r="S101" i="2"/>
  <c r="S104" i="2" s="1"/>
  <c r="C101" i="2"/>
  <c r="C85" i="2"/>
  <c r="F84" i="2"/>
  <c r="B84" i="2"/>
  <c r="S67" i="2"/>
  <c r="S69" i="2" s="1"/>
  <c r="L67" i="2"/>
  <c r="L69" i="2" s="1"/>
  <c r="E67" i="2"/>
  <c r="E69" i="2" s="1"/>
  <c r="J69" i="2"/>
  <c r="U79" i="2"/>
  <c r="U85" i="2" s="1"/>
  <c r="C104" i="2" l="1"/>
  <c r="S70" i="2"/>
  <c r="B70" i="2"/>
  <c r="M104" i="2"/>
  <c r="U78" i="2"/>
  <c r="U84" i="2" s="1"/>
  <c r="G104" i="2"/>
  <c r="F104" i="2"/>
  <c r="U102" i="2"/>
  <c r="U76" i="2"/>
  <c r="U82" i="2" s="1"/>
  <c r="U52" i="2"/>
  <c r="V52" i="2"/>
  <c r="U77" i="2"/>
  <c r="U83" i="2" s="1"/>
  <c r="R70" i="2"/>
  <c r="D69" i="2"/>
  <c r="C70" i="2"/>
  <c r="U59" i="2"/>
  <c r="U100" i="2"/>
  <c r="L70" i="2"/>
  <c r="N70" i="2"/>
  <c r="F69" i="2"/>
  <c r="F70" i="2"/>
  <c r="B104" i="2"/>
  <c r="O104" i="2"/>
  <c r="N104" i="2"/>
  <c r="T104" i="2"/>
  <c r="E70" i="2"/>
  <c r="D104" i="2"/>
  <c r="P104" i="2"/>
  <c r="U101" i="2" l="1"/>
  <c r="U104" i="2" s="1"/>
  <c r="V60" i="2"/>
  <c r="U60" i="2"/>
</calcChain>
</file>

<file path=xl/comments1.xml><?xml version="1.0" encoding="utf-8"?>
<comments xmlns="http://schemas.openxmlformats.org/spreadsheetml/2006/main">
  <authors>
    <author>o001ste</author>
    <author>Lionne Koens</author>
  </authors>
  <commentList>
    <comment ref="P38" authorId="0" shapeId="0">
      <text>
        <r>
          <rPr>
            <b/>
            <sz val="8"/>
            <color indexed="81"/>
            <rFont val="Tahoma"/>
            <family val="2"/>
          </rPr>
          <t>o001ste:</t>
        </r>
        <r>
          <rPr>
            <sz val="8"/>
            <color indexed="81"/>
            <rFont val="Tahoma"/>
            <family val="2"/>
          </rPr>
          <t xml:space="preserve">
meegenomen bij de researchinstellingen; omvang kleiner dan 2 miljoen euro, en 29 fte.</t>
        </r>
      </text>
    </comment>
    <comment ref="AB41" authorId="1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8506</t>
        </r>
      </text>
    </comment>
    <comment ref="AA44" authorId="1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4672
</t>
        </r>
      </text>
    </comment>
    <comment ref="AC44" authorId="1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4728</t>
        </r>
      </text>
    </comment>
    <comment ref="AA47" authorId="1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1708</t>
        </r>
      </text>
    </comment>
    <comment ref="Y48" authorId="1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14240
</t>
        </r>
      </text>
    </comment>
    <comment ref="AC48" authorId="1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afrondingsverschil, 16081</t>
        </r>
      </text>
    </comment>
    <comment ref="AA72" authorId="1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source: Statistics Netherlands: ICT, kennis en economie 2022.</t>
        </r>
      </text>
    </comment>
  </commentList>
</comments>
</file>

<file path=xl/sharedStrings.xml><?xml version="1.0" encoding="utf-8"?>
<sst xmlns="http://schemas.openxmlformats.org/spreadsheetml/2006/main" count="509" uniqueCount="113">
  <si>
    <t xml:space="preserve"> </t>
  </si>
  <si>
    <t>1995</t>
  </si>
  <si>
    <t>1996</t>
  </si>
  <si>
    <t>1997</t>
  </si>
  <si>
    <t>1998</t>
  </si>
  <si>
    <t>--</t>
  </si>
  <si>
    <t>Private non profit sector</t>
  </si>
  <si>
    <t>A. In million euros</t>
  </si>
  <si>
    <t>- business enterprises</t>
  </si>
  <si>
    <t>- Business enterprises</t>
  </si>
  <si>
    <t>- Government</t>
  </si>
  <si>
    <t>- Higher education</t>
  </si>
  <si>
    <t>- Private non profit</t>
  </si>
  <si>
    <t>- Abroad</t>
  </si>
  <si>
    <t xml:space="preserve">Total private sector </t>
  </si>
  <si>
    <t xml:space="preserve">Total government sector </t>
  </si>
  <si>
    <t>Total government sector (including PNP)</t>
  </si>
  <si>
    <t>Private sector (BERD)</t>
  </si>
  <si>
    <t>Government sector (GOVERD)</t>
  </si>
  <si>
    <t>Higher Education sector (HERD)</t>
  </si>
  <si>
    <t xml:space="preserve">Total higher education sector </t>
  </si>
  <si>
    <t>- General University Funds (GUF)</t>
  </si>
  <si>
    <t>- Subtotal government</t>
  </si>
  <si>
    <t>Total all sectors</t>
  </si>
  <si>
    <t>Total private non profit sector</t>
  </si>
  <si>
    <t>Total R&amp;D expenditure in the Netherlands by source of funding and sector of performance</t>
  </si>
  <si>
    <t>BERD in prices 2000</t>
  </si>
  <si>
    <t xml:space="preserve">HERD in prices 2000 </t>
  </si>
  <si>
    <t>GERD in prices 2000</t>
  </si>
  <si>
    <t>Alle sectors (GERD)</t>
  </si>
  <si>
    <t>Nominal growth GERD (in %)</t>
  </si>
  <si>
    <t>GOVERD in prices 2000</t>
  </si>
  <si>
    <t>PNP in prices 2000</t>
  </si>
  <si>
    <t>Real growth in % (in prices 2000)</t>
  </si>
  <si>
    <t>Public R&amp;D, funded by the private sector (M€)</t>
  </si>
  <si>
    <t>Public R&amp;D, funded by the private sector (%)</t>
  </si>
  <si>
    <t>R&amp;D performed in the public sector (M€)</t>
  </si>
  <si>
    <t>- within the government sector</t>
  </si>
  <si>
    <t>- within the higher education sector</t>
  </si>
  <si>
    <t>- withinboth public sectors</t>
  </si>
  <si>
    <t>government sector share</t>
  </si>
  <si>
    <t>higher education sector share</t>
  </si>
  <si>
    <t>GERD by source of funding, in percentages of total</t>
  </si>
  <si>
    <t>GERD by source of funding, in percentages of GDP</t>
  </si>
  <si>
    <t>GERD by sector of performance, in percentages of total</t>
  </si>
  <si>
    <t>GERD by sector of performance, in percentages of GDP</t>
  </si>
  <si>
    <t>- government</t>
  </si>
  <si>
    <t>- other national sources</t>
  </si>
  <si>
    <t>- abroad</t>
  </si>
  <si>
    <t>public sector (HERD + GOVERD)</t>
  </si>
  <si>
    <t>- business enterprises (BERD)</t>
  </si>
  <si>
    <t>- higher education (HERD)</t>
  </si>
  <si>
    <t>- government (GOVERD)</t>
  </si>
  <si>
    <t>Sources</t>
  </si>
  <si>
    <t>Statistics Netherlands</t>
  </si>
  <si>
    <t>Implicit GDP price indices</t>
  </si>
  <si>
    <t>OECD / MSTI</t>
  </si>
  <si>
    <t>GDP</t>
  </si>
  <si>
    <t>Comments</t>
  </si>
  <si>
    <t>Break in BERD series between 2010 and 2011</t>
  </si>
  <si>
    <t>- Statistics Netherlands uses in 2011 a more soft defintion of R&amp;D than before</t>
  </si>
  <si>
    <t>- Companies with less than 10 employees are also counted since 2011</t>
  </si>
  <si>
    <t>Break in HERD series between 1998 and 1999, due to a different method of calculating R&amp;D coefficients</t>
  </si>
  <si>
    <t>- GERD</t>
  </si>
  <si>
    <t>Gross Domestic Expenditure on R&amp;D</t>
  </si>
  <si>
    <t>- BERD</t>
  </si>
  <si>
    <t>Business Enterprise Expenditure on R&amp;D</t>
  </si>
  <si>
    <t>- GOVERD</t>
  </si>
  <si>
    <t>Government Expenditure on R&amp;D</t>
  </si>
  <si>
    <t>- HERD</t>
  </si>
  <si>
    <t>Higher Education Expenditure on R&amp;D</t>
  </si>
  <si>
    <t>Last revision</t>
  </si>
  <si>
    <t>- 24 May 2013</t>
  </si>
  <si>
    <t>- 2 July 2013</t>
  </si>
  <si>
    <t>- 12 November 2013</t>
  </si>
  <si>
    <t>New 2011 data</t>
  </si>
  <si>
    <t>Revised HERD data for 1999-2010</t>
  </si>
  <si>
    <t>Provisional 2012 data added</t>
  </si>
  <si>
    <t>- 5 June 2014</t>
  </si>
  <si>
    <t>Data 2012 adapted based on website data CBS (Statline)</t>
  </si>
  <si>
    <t>- 17 November 2014</t>
  </si>
  <si>
    <t>Provisional data 2013 added and slightly adapted data 2012 (funding data research instituutes)</t>
  </si>
  <si>
    <t>Adapted price indices</t>
  </si>
  <si>
    <t>Revised GDP (billion euro)</t>
  </si>
  <si>
    <t>Basic data</t>
  </si>
  <si>
    <t>Break in series between 1994 and 1995 regarding the GDP percentages for funding sources and sector of performance</t>
  </si>
  <si>
    <t>- December 2014</t>
  </si>
  <si>
    <t>Adapted data (GDP percentages) based on the revision of the GDP since 1995</t>
  </si>
  <si>
    <t>- May 2015</t>
  </si>
  <si>
    <t>Revised data for 2012 and 2013</t>
  </si>
  <si>
    <t>- March 2016</t>
  </si>
  <si>
    <t>New (provisional) 2014 data</t>
  </si>
  <si>
    <t>- August 2016</t>
  </si>
  <si>
    <t xml:space="preserve">Adapted with the final 2014 data </t>
  </si>
  <si>
    <t>- November 2016</t>
  </si>
  <si>
    <t>New provisional 2015 data added</t>
  </si>
  <si>
    <t>- May 2017</t>
  </si>
  <si>
    <t>Update with final data  2015</t>
  </si>
  <si>
    <t>- November 2017</t>
  </si>
  <si>
    <t>New provisional 2016 data added</t>
  </si>
  <si>
    <t>B. Treatment of basic data from 1995</t>
  </si>
  <si>
    <t>Price index data, 2015=1</t>
  </si>
  <si>
    <t>- November 2018</t>
  </si>
  <si>
    <t>Adapted data based on updated provisional 2016 data</t>
  </si>
  <si>
    <t>New provisional 2017 data added</t>
  </si>
  <si>
    <t>Price-index adjusted to baseyear 2015=1 (cf CBS)</t>
  </si>
  <si>
    <t>GERD by percentage GDP (after revision, from 2013 onwards based on GERD by sector of performance)</t>
  </si>
  <si>
    <t>GERD by sector of performance</t>
  </si>
  <si>
    <t>- Total</t>
  </si>
  <si>
    <t>- July 2021</t>
  </si>
  <si>
    <t>new provisional data 2019 added and update final data 2018</t>
  </si>
  <si>
    <t>- December 2022</t>
  </si>
  <si>
    <t>new provisional data 2020 and 2021 (by performer)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</si>
</sst>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_)"/>
    <numFmt numFmtId="166" formatCode="0.000"/>
  </numFmts>
  <fonts count="35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5" fontId="3" fillId="0" borderId="0"/>
    <xf numFmtId="165" fontId="3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4" applyNumberFormat="0" applyAlignment="0" applyProtection="0"/>
    <xf numFmtId="0" fontId="22" fillId="7" borderId="5" applyNumberFormat="0" applyAlignment="0" applyProtection="0"/>
    <xf numFmtId="0" fontId="23" fillId="7" borderId="4" applyNumberFormat="0" applyAlignment="0" applyProtection="0"/>
    <xf numFmtId="0" fontId="24" fillId="0" borderId="6" applyNumberFormat="0" applyFill="0" applyAlignment="0" applyProtection="0"/>
    <xf numFmtId="0" fontId="25" fillId="8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3" fillId="0" borderId="0"/>
    <xf numFmtId="0" fontId="13" fillId="0" borderId="0"/>
    <xf numFmtId="0" fontId="1" fillId="9" borderId="8" applyNumberFormat="0" applyFont="0" applyAlignment="0" applyProtection="0"/>
  </cellStyleXfs>
  <cellXfs count="59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9" fillId="0" borderId="0" xfId="0" applyFont="1"/>
    <xf numFmtId="0" fontId="8" fillId="0" borderId="0" xfId="0" applyFont="1"/>
    <xf numFmtId="0" fontId="9" fillId="0" borderId="0" xfId="0" quotePrefix="1" applyFont="1"/>
    <xf numFmtId="0" fontId="10" fillId="0" borderId="0" xfId="0" quotePrefix="1" applyFont="1"/>
    <xf numFmtId="0" fontId="10" fillId="0" borderId="0" xfId="0" applyFont="1"/>
    <xf numFmtId="0" fontId="11" fillId="0" borderId="0" xfId="0" applyFont="1"/>
    <xf numFmtId="0" fontId="12" fillId="0" borderId="0" xfId="0" applyFont="1" applyFill="1"/>
    <xf numFmtId="3" fontId="6" fillId="0" borderId="0" xfId="0" applyNumberFormat="1" applyFont="1" applyFill="1"/>
    <xf numFmtId="0" fontId="6" fillId="2" borderId="0" xfId="0" applyFont="1" applyFill="1"/>
    <xf numFmtId="3" fontId="12" fillId="2" borderId="0" xfId="0" applyNumberFormat="1" applyFont="1" applyFill="1"/>
    <xf numFmtId="1" fontId="10" fillId="0" borderId="0" xfId="43" quotePrefix="1" applyNumberFormat="1" applyFont="1" applyFill="1" applyAlignment="1">
      <alignment horizontal="right"/>
    </xf>
    <xf numFmtId="1" fontId="30" fillId="0" borderId="0" xfId="43" applyNumberFormat="1" applyFont="1" applyFill="1" applyAlignment="1">
      <alignment horizontal="right"/>
    </xf>
    <xf numFmtId="164" fontId="9" fillId="2" borderId="0" xfId="0" applyNumberFormat="1" applyFont="1" applyFill="1"/>
    <xf numFmtId="0" fontId="30" fillId="2" borderId="0" xfId="0" applyFont="1" applyFill="1"/>
    <xf numFmtId="1" fontId="30" fillId="0" borderId="0" xfId="43" applyNumberFormat="1" applyFont="1" applyFill="1"/>
    <xf numFmtId="1" fontId="30" fillId="0" borderId="0" xfId="43" applyNumberFormat="1" applyFont="1" applyFill="1" applyAlignment="1" applyProtection="1">
      <alignment horizontal="right"/>
    </xf>
    <xf numFmtId="1" fontId="10" fillId="0" borderId="0" xfId="43" applyNumberFormat="1" applyFont="1" applyFill="1" applyBorder="1" applyAlignment="1" applyProtection="1">
      <alignment horizontal="right"/>
      <protection locked="0"/>
    </xf>
    <xf numFmtId="0" fontId="10" fillId="0" borderId="0" xfId="0" quotePrefix="1" applyFont="1" applyFill="1"/>
    <xf numFmtId="0" fontId="10" fillId="0" borderId="0" xfId="0" quotePrefix="1" applyFont="1" applyFill="1" applyAlignment="1">
      <alignment horizontal="fill"/>
    </xf>
    <xf numFmtId="1" fontId="10" fillId="0" borderId="0" xfId="43" applyNumberFormat="1" applyFont="1" applyFill="1"/>
    <xf numFmtId="0" fontId="30" fillId="0" borderId="0" xfId="0" applyFont="1" applyFill="1"/>
    <xf numFmtId="1" fontId="10" fillId="0" borderId="0" xfId="43" applyNumberFormat="1" applyFont="1" applyFill="1" applyAlignment="1" applyProtection="1">
      <alignment horizontal="right"/>
    </xf>
    <xf numFmtId="164" fontId="10" fillId="2" borderId="0" xfId="0" applyNumberFormat="1" applyFont="1" applyFill="1"/>
    <xf numFmtId="2" fontId="10" fillId="2" borderId="0" xfId="1" applyNumberFormat="1" applyFont="1" applyFill="1" applyAlignment="1" applyProtection="1">
      <alignment horizontal="right"/>
    </xf>
    <xf numFmtId="2" fontId="10" fillId="2" borderId="0" xfId="0" quotePrefix="1" applyNumberFormat="1" applyFont="1" applyFill="1" applyAlignment="1">
      <alignment horizontal="right"/>
    </xf>
    <xf numFmtId="0" fontId="10" fillId="0" borderId="0" xfId="0" applyFont="1" applyFill="1"/>
    <xf numFmtId="3" fontId="10" fillId="2" borderId="0" xfId="0" applyNumberFormat="1" applyFont="1" applyFill="1"/>
    <xf numFmtId="0" fontId="10" fillId="2" borderId="0" xfId="0" quotePrefix="1" applyFont="1" applyFill="1"/>
    <xf numFmtId="1" fontId="10" fillId="2" borderId="0" xfId="0" applyNumberFormat="1" applyFont="1" applyFill="1"/>
    <xf numFmtId="0" fontId="10" fillId="2" borderId="0" xfId="0" applyFont="1" applyFill="1"/>
    <xf numFmtId="1" fontId="10" fillId="2" borderId="0" xfId="2" applyNumberFormat="1" applyFont="1" applyFill="1" applyAlignment="1" applyProtection="1">
      <alignment horizontal="right"/>
    </xf>
    <xf numFmtId="0" fontId="30" fillId="2" borderId="0" xfId="0" applyFont="1" applyFill="1" applyAlignment="1">
      <alignment horizontal="right"/>
    </xf>
    <xf numFmtId="2" fontId="10" fillId="2" borderId="0" xfId="0" applyNumberFormat="1" applyFont="1" applyFill="1"/>
    <xf numFmtId="166" fontId="10" fillId="2" borderId="0" xfId="1" applyNumberFormat="1" applyFont="1" applyFill="1" applyAlignment="1" applyProtection="1">
      <alignment horizontal="right"/>
    </xf>
    <xf numFmtId="0" fontId="13" fillId="0" borderId="0" xfId="43"/>
    <xf numFmtId="0" fontId="30" fillId="0" borderId="0" xfId="43" applyFont="1" applyFill="1"/>
    <xf numFmtId="0" fontId="30" fillId="0" borderId="0" xfId="43" applyFont="1" applyFill="1" applyAlignment="1">
      <alignment horizontal="right"/>
    </xf>
    <xf numFmtId="3" fontId="10" fillId="0" borderId="0" xfId="43" applyNumberFormat="1" applyFont="1" applyFill="1"/>
    <xf numFmtId="3" fontId="10" fillId="0" borderId="0" xfId="43" applyNumberFormat="1" applyFont="1" applyFill="1" applyAlignment="1" applyProtection="1">
      <alignment horizontal="right"/>
    </xf>
    <xf numFmtId="2" fontId="10" fillId="0" borderId="0" xfId="43" quotePrefix="1" applyNumberFormat="1" applyFont="1" applyFill="1" applyAlignment="1">
      <alignment horizontal="right"/>
    </xf>
    <xf numFmtId="3" fontId="30" fillId="0" borderId="0" xfId="43" applyNumberFormat="1" applyFont="1" applyFill="1"/>
    <xf numFmtId="164" fontId="10" fillId="0" borderId="0" xfId="43" applyNumberFormat="1" applyFont="1" applyFill="1" applyAlignment="1" applyProtection="1">
      <alignment horizontal="fill"/>
    </xf>
    <xf numFmtId="3" fontId="10" fillId="0" borderId="0" xfId="43" applyNumberFormat="1" applyFont="1" applyFill="1" applyAlignment="1" applyProtection="1">
      <alignment horizontal="fill"/>
    </xf>
    <xf numFmtId="1" fontId="31" fillId="0" borderId="0" xfId="43" applyNumberFormat="1" applyFont="1" applyFill="1"/>
    <xf numFmtId="1" fontId="10" fillId="0" borderId="0" xfId="0" applyNumberFormat="1" applyFont="1" applyFill="1" applyBorder="1" applyAlignment="1" applyProtection="1">
      <alignment horizontal="right"/>
      <protection locked="0"/>
    </xf>
    <xf numFmtId="1" fontId="30" fillId="0" borderId="0" xfId="0" applyNumberFormat="1" applyFont="1" applyFill="1"/>
    <xf numFmtId="0" fontId="30" fillId="0" borderId="0" xfId="0" applyFont="1" applyFill="1" applyAlignment="1">
      <alignment horizontal="right"/>
    </xf>
    <xf numFmtId="1" fontId="10" fillId="0" borderId="0" xfId="0" applyNumberFormat="1" applyFont="1" applyFill="1"/>
    <xf numFmtId="1" fontId="30" fillId="0" borderId="0" xfId="0" applyNumberFormat="1" applyFont="1" applyFill="1" applyAlignment="1">
      <alignment horizontal="right"/>
    </xf>
    <xf numFmtId="2" fontId="10" fillId="0" borderId="0" xfId="0" quotePrefix="1" applyNumberFormat="1" applyFont="1" applyFill="1" applyAlignment="1">
      <alignment horizontal="right"/>
    </xf>
    <xf numFmtId="1" fontId="10" fillId="0" borderId="0" xfId="0" applyNumberFormat="1" applyFont="1" applyFill="1" applyAlignment="1">
      <alignment horizontal="right"/>
    </xf>
    <xf numFmtId="1" fontId="10" fillId="0" borderId="0" xfId="0" quotePrefix="1" applyNumberFormat="1" applyFont="1" applyFill="1" applyAlignment="1">
      <alignment horizontal="right"/>
    </xf>
    <xf numFmtId="0" fontId="12" fillId="2" borderId="0" xfId="0" applyFont="1" applyFill="1"/>
    <xf numFmtId="0" fontId="30" fillId="2" borderId="0" xfId="0" applyFont="1" applyFill="1" applyAlignment="1">
      <alignment wrapText="1"/>
    </xf>
    <xf numFmtId="1" fontId="12" fillId="2" borderId="0" xfId="0" applyNumberFormat="1" applyFont="1" applyFill="1"/>
    <xf numFmtId="0" fontId="3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 3" xfId="43"/>
    <cellStyle name="Normal_02-G_XGDP" xfId="1"/>
    <cellStyle name="Normal_PI" xfId="2"/>
    <cellStyle name="Note 2" xfId="45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v1f\wetenschap1\RenDInno\wte\Stat\publicatie\OESO\AANLEVERINGEN\M1+M+S1+S2+T+XSERIE\MN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1"/>
      <sheetName val="M1A"/>
      <sheetName val="M2"/>
      <sheetName val="M3"/>
      <sheetName val="M4"/>
      <sheetName val="M5"/>
      <sheetName val="M6"/>
      <sheetName val="M7"/>
      <sheetName val="M8"/>
      <sheetName val="M9"/>
      <sheetName val="M10"/>
      <sheetName val="HiddenSettings"/>
      <sheetName val="Templates"/>
      <sheetName val="Hidden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0.05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A40" sqref="A40"/>
    </sheetView>
  </sheetViews>
  <sheetFormatPr defaultRowHeight="15"/>
  <cols>
    <col min="1" max="1" width="27.42578125" style="3" customWidth="1"/>
    <col min="2" max="16384" width="9.140625" style="3"/>
  </cols>
  <sheetData>
    <row r="1" spans="1:5" ht="15.75">
      <c r="A1" s="2" t="s">
        <v>25</v>
      </c>
    </row>
    <row r="3" spans="1:5">
      <c r="A3" s="4" t="s">
        <v>53</v>
      </c>
    </row>
    <row r="4" spans="1:5">
      <c r="A4" s="3" t="s">
        <v>84</v>
      </c>
      <c r="B4" s="3" t="s">
        <v>54</v>
      </c>
    </row>
    <row r="5" spans="1:5">
      <c r="A5" s="3" t="s">
        <v>55</v>
      </c>
      <c r="B5" s="3" t="s">
        <v>56</v>
      </c>
    </row>
    <row r="6" spans="1:5">
      <c r="A6" s="3" t="s">
        <v>57</v>
      </c>
      <c r="B6" s="3" t="s">
        <v>56</v>
      </c>
    </row>
    <row r="8" spans="1:5">
      <c r="A8" s="4" t="s">
        <v>58</v>
      </c>
    </row>
    <row r="9" spans="1:5">
      <c r="A9" s="3" t="s">
        <v>59</v>
      </c>
    </row>
    <row r="10" spans="1:5">
      <c r="A10" s="5" t="s">
        <v>60</v>
      </c>
    </row>
    <row r="11" spans="1:5">
      <c r="A11" s="5" t="s">
        <v>61</v>
      </c>
    </row>
    <row r="13" spans="1:5">
      <c r="A13" s="3" t="s">
        <v>62</v>
      </c>
    </row>
    <row r="14" spans="1:5">
      <c r="A14" s="3" t="s">
        <v>85</v>
      </c>
    </row>
    <row r="16" spans="1:5">
      <c r="A16" s="6" t="s">
        <v>63</v>
      </c>
      <c r="B16" s="7" t="s">
        <v>64</v>
      </c>
      <c r="C16" s="7"/>
      <c r="D16" s="7"/>
      <c r="E16" s="8"/>
    </row>
    <row r="17" spans="1:5">
      <c r="A17" s="6" t="s">
        <v>65</v>
      </c>
      <c r="B17" s="7" t="s">
        <v>66</v>
      </c>
      <c r="C17" s="7"/>
      <c r="D17" s="7"/>
      <c r="E17" s="8"/>
    </row>
    <row r="18" spans="1:5">
      <c r="A18" s="6" t="s">
        <v>67</v>
      </c>
      <c r="B18" s="7" t="s">
        <v>68</v>
      </c>
      <c r="C18" s="7"/>
      <c r="D18" s="7"/>
      <c r="E18" s="8"/>
    </row>
    <row r="19" spans="1:5">
      <c r="A19" s="6" t="s">
        <v>69</v>
      </c>
      <c r="B19" s="7" t="s">
        <v>70</v>
      </c>
      <c r="C19" s="7"/>
      <c r="D19" s="7"/>
      <c r="E19" s="8"/>
    </row>
    <row r="21" spans="1:5">
      <c r="A21" s="4" t="s">
        <v>71</v>
      </c>
    </row>
    <row r="22" spans="1:5">
      <c r="A22" s="5" t="s">
        <v>72</v>
      </c>
      <c r="B22" s="3" t="s">
        <v>75</v>
      </c>
    </row>
    <row r="23" spans="1:5">
      <c r="A23" s="5" t="s">
        <v>73</v>
      </c>
      <c r="B23" s="3" t="s">
        <v>76</v>
      </c>
    </row>
    <row r="24" spans="1:5">
      <c r="A24" s="5" t="s">
        <v>74</v>
      </c>
      <c r="B24" s="3" t="s">
        <v>77</v>
      </c>
    </row>
    <row r="25" spans="1:5">
      <c r="A25" s="5" t="s">
        <v>78</v>
      </c>
      <c r="B25" s="3" t="s">
        <v>79</v>
      </c>
    </row>
    <row r="26" spans="1:5">
      <c r="A26" s="6" t="s">
        <v>80</v>
      </c>
      <c r="B26" s="3" t="s">
        <v>81</v>
      </c>
      <c r="C26" s="7"/>
      <c r="D26" s="7"/>
    </row>
    <row r="27" spans="1:5">
      <c r="A27" s="7"/>
      <c r="B27" s="3" t="s">
        <v>82</v>
      </c>
      <c r="C27" s="7"/>
      <c r="D27" s="7"/>
    </row>
    <row r="28" spans="1:5">
      <c r="A28" s="5" t="s">
        <v>86</v>
      </c>
      <c r="B28" s="3" t="s">
        <v>87</v>
      </c>
    </row>
    <row r="29" spans="1:5">
      <c r="A29" s="5" t="s">
        <v>88</v>
      </c>
      <c r="B29" s="3" t="s">
        <v>89</v>
      </c>
    </row>
    <row r="30" spans="1:5">
      <c r="A30" s="5" t="s">
        <v>90</v>
      </c>
      <c r="B30" s="3" t="s">
        <v>91</v>
      </c>
    </row>
    <row r="31" spans="1:5">
      <c r="A31" s="5" t="s">
        <v>92</v>
      </c>
      <c r="B31" s="3" t="s">
        <v>93</v>
      </c>
    </row>
    <row r="32" spans="1:5">
      <c r="A32" s="5" t="s">
        <v>94</v>
      </c>
      <c r="B32" s="3" t="s">
        <v>95</v>
      </c>
    </row>
    <row r="33" spans="1:2">
      <c r="A33" s="5" t="s">
        <v>96</v>
      </c>
      <c r="B33" s="3" t="s">
        <v>97</v>
      </c>
    </row>
    <row r="34" spans="1:2">
      <c r="A34" s="5" t="s">
        <v>98</v>
      </c>
      <c r="B34" s="3" t="s">
        <v>99</v>
      </c>
    </row>
    <row r="35" spans="1:2">
      <c r="A35" s="5" t="s">
        <v>102</v>
      </c>
      <c r="B35" s="3" t="s">
        <v>103</v>
      </c>
    </row>
    <row r="36" spans="1:2">
      <c r="B36" s="3" t="s">
        <v>104</v>
      </c>
    </row>
    <row r="37" spans="1:2">
      <c r="B37" s="3" t="s">
        <v>105</v>
      </c>
    </row>
    <row r="38" spans="1:2">
      <c r="A38" s="5" t="s">
        <v>109</v>
      </c>
      <c r="B38" s="3" t="s">
        <v>110</v>
      </c>
    </row>
    <row r="39" spans="1:2">
      <c r="A39" s="5" t="s">
        <v>111</v>
      </c>
      <c r="B39" s="3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6"/>
  <sheetViews>
    <sheetView tabSelected="1" zoomScaleNormal="100" workbookViewId="0">
      <pane xSplit="1" ySplit="3" topLeftCell="T4" activePane="bottomRight" state="frozen"/>
      <selection pane="topRight" activeCell="B1" sqref="B1"/>
      <selection pane="bottomLeft" activeCell="A5" sqref="A5"/>
      <selection pane="bottomRight" activeCell="AB108" sqref="AB108"/>
    </sheetView>
  </sheetViews>
  <sheetFormatPr defaultRowHeight="15" customHeight="1"/>
  <cols>
    <col min="1" max="1" width="53" style="28" customWidth="1"/>
    <col min="2" max="2" width="7.28515625" style="9" customWidth="1"/>
    <col min="3" max="24" width="6.7109375" style="9" customWidth="1"/>
    <col min="25" max="25" width="9.42578125" style="9" customWidth="1"/>
    <col min="26" max="26" width="6.7109375" style="9" customWidth="1"/>
    <col min="27" max="27" width="7.7109375" style="9" bestFit="1" customWidth="1"/>
    <col min="28" max="28" width="8.28515625" style="9" customWidth="1"/>
    <col min="29" max="16384" width="9.140625" style="9"/>
  </cols>
  <sheetData>
    <row r="1" spans="1:32" ht="15" customHeight="1">
      <c r="A1" s="23" t="s">
        <v>25</v>
      </c>
    </row>
    <row r="2" spans="1:32" ht="15" customHeight="1">
      <c r="A2" s="23"/>
    </row>
    <row r="3" spans="1:32" ht="15" customHeight="1">
      <c r="A3" s="23" t="s">
        <v>7</v>
      </c>
    </row>
    <row r="4" spans="1:32" ht="15" customHeight="1">
      <c r="A4" s="21"/>
      <c r="B4" s="9" t="s">
        <v>0</v>
      </c>
    </row>
    <row r="5" spans="1:32" ht="15" customHeight="1">
      <c r="A5" s="23" t="s">
        <v>17</v>
      </c>
      <c r="B5" s="39">
        <v>1990</v>
      </c>
      <c r="C5" s="39">
        <v>1991</v>
      </c>
      <c r="D5" s="39">
        <v>1992</v>
      </c>
      <c r="E5" s="39">
        <v>1993</v>
      </c>
      <c r="F5" s="39">
        <v>1994</v>
      </c>
      <c r="G5" s="39" t="s">
        <v>1</v>
      </c>
      <c r="H5" s="39" t="s">
        <v>2</v>
      </c>
      <c r="I5" s="39" t="s">
        <v>3</v>
      </c>
      <c r="J5" s="39" t="s">
        <v>4</v>
      </c>
      <c r="K5" s="39">
        <v>1999</v>
      </c>
      <c r="L5" s="39">
        <v>2000</v>
      </c>
      <c r="M5" s="39">
        <v>2001</v>
      </c>
      <c r="N5" s="39">
        <v>2002</v>
      </c>
      <c r="O5" s="39">
        <v>2003</v>
      </c>
      <c r="P5" s="39">
        <v>2004</v>
      </c>
      <c r="Q5" s="39">
        <v>2005</v>
      </c>
      <c r="R5" s="39">
        <v>2006</v>
      </c>
      <c r="S5" s="39">
        <v>2007</v>
      </c>
      <c r="T5" s="39">
        <v>2008</v>
      </c>
      <c r="U5" s="39">
        <v>2009</v>
      </c>
      <c r="V5" s="39">
        <v>2010</v>
      </c>
      <c r="W5" s="39">
        <v>2011</v>
      </c>
      <c r="X5" s="39">
        <v>2012</v>
      </c>
      <c r="Y5" s="39">
        <v>2013</v>
      </c>
      <c r="Z5" s="23">
        <v>2014</v>
      </c>
      <c r="AA5" s="49">
        <v>2015</v>
      </c>
      <c r="AB5" s="49">
        <v>2016</v>
      </c>
      <c r="AC5" s="23">
        <v>2017</v>
      </c>
      <c r="AD5" s="23">
        <v>2018</v>
      </c>
      <c r="AE5" s="23">
        <v>2019</v>
      </c>
      <c r="AF5" s="23">
        <v>2020</v>
      </c>
    </row>
    <row r="6" spans="1:32" ht="15" customHeight="1">
      <c r="A6" s="20" t="s">
        <v>9</v>
      </c>
      <c r="B6" s="22">
        <v>2269.3548606667846</v>
      </c>
      <c r="C6" s="22">
        <v>2243.4893883496466</v>
      </c>
      <c r="D6" s="22">
        <v>2206.2794106302554</v>
      </c>
      <c r="E6" s="22">
        <v>2154.5484659959793</v>
      </c>
      <c r="F6" s="22">
        <v>2307.0186186022661</v>
      </c>
      <c r="G6" s="22">
        <v>2505.774353249747</v>
      </c>
      <c r="H6" s="22">
        <v>2824.3280649450244</v>
      </c>
      <c r="I6" s="22">
        <v>2812.0759991105906</v>
      </c>
      <c r="J6" s="24">
        <v>3016.7308765672428</v>
      </c>
      <c r="K6" s="24">
        <v>3390.641124386334</v>
      </c>
      <c r="L6" s="13" t="s">
        <v>5</v>
      </c>
      <c r="M6" s="22">
        <v>3783.6916543670736</v>
      </c>
      <c r="N6" s="13" t="s">
        <v>5</v>
      </c>
      <c r="O6" s="19">
        <v>3921.2076241710047</v>
      </c>
      <c r="P6" s="13" t="s">
        <v>5</v>
      </c>
      <c r="Q6" s="22">
        <v>4086.1237861913419</v>
      </c>
      <c r="R6" s="13" t="s">
        <v>5</v>
      </c>
      <c r="S6" s="22">
        <v>4563</v>
      </c>
      <c r="T6" s="13" t="s">
        <v>5</v>
      </c>
      <c r="U6" s="22">
        <v>3925.2166201024729</v>
      </c>
      <c r="V6" s="13" t="s">
        <v>5</v>
      </c>
      <c r="W6" s="22">
        <v>5692</v>
      </c>
      <c r="X6" s="22">
        <v>5851</v>
      </c>
      <c r="Y6" s="47">
        <v>7514</v>
      </c>
      <c r="Z6" s="47">
        <v>7690</v>
      </c>
      <c r="AA6" s="28">
        <v>7643</v>
      </c>
      <c r="AB6" s="28">
        <v>8097</v>
      </c>
      <c r="AC6" s="28">
        <v>8618</v>
      </c>
      <c r="AD6" s="28">
        <v>8905</v>
      </c>
      <c r="AE6" s="28">
        <v>9737</v>
      </c>
      <c r="AF6" s="28">
        <v>10030</v>
      </c>
    </row>
    <row r="7" spans="1:32" ht="15" customHeight="1">
      <c r="A7" s="20" t="s">
        <v>10</v>
      </c>
      <c r="B7" s="22">
        <v>316.73859083091696</v>
      </c>
      <c r="C7" s="22">
        <v>187.41122924522736</v>
      </c>
      <c r="D7" s="22">
        <v>178.78940513951471</v>
      </c>
      <c r="E7" s="22">
        <v>202.38597637620194</v>
      </c>
      <c r="F7" s="22">
        <v>246.40265733694542</v>
      </c>
      <c r="G7" s="22">
        <v>206.01621810492307</v>
      </c>
      <c r="H7" s="22">
        <v>187.8650094613175</v>
      </c>
      <c r="I7" s="22">
        <v>199.20951486357097</v>
      </c>
      <c r="J7" s="24">
        <v>161.99953714417956</v>
      </c>
      <c r="K7" s="24">
        <v>203.35774488212041</v>
      </c>
      <c r="L7" s="13" t="s">
        <v>5</v>
      </c>
      <c r="M7" s="22">
        <v>213.27376325244362</v>
      </c>
      <c r="N7" s="13" t="s">
        <v>5</v>
      </c>
      <c r="O7" s="19">
        <v>158.76692585261802</v>
      </c>
      <c r="P7" s="13" t="s">
        <v>5</v>
      </c>
      <c r="Q7" s="22">
        <v>176.6993820807196</v>
      </c>
      <c r="R7" s="13" t="s">
        <v>5</v>
      </c>
      <c r="S7" s="22">
        <v>125</v>
      </c>
      <c r="T7" s="13" t="s">
        <v>5</v>
      </c>
      <c r="U7" s="22">
        <v>183.07425479322956</v>
      </c>
      <c r="V7" s="13" t="s">
        <v>5</v>
      </c>
      <c r="W7" s="22">
        <v>264</v>
      </c>
      <c r="X7" s="22">
        <v>156</v>
      </c>
      <c r="Y7" s="47">
        <v>634</v>
      </c>
      <c r="Z7" s="47">
        <v>587</v>
      </c>
      <c r="AA7" s="28">
        <v>597</v>
      </c>
      <c r="AB7" s="28">
        <v>598</v>
      </c>
      <c r="AC7" s="28">
        <v>608</v>
      </c>
      <c r="AD7" s="28">
        <v>707</v>
      </c>
      <c r="AE7" s="28">
        <v>725</v>
      </c>
      <c r="AF7" s="28">
        <v>831</v>
      </c>
    </row>
    <row r="8" spans="1:32" ht="15" customHeight="1">
      <c r="A8" s="20" t="s">
        <v>11</v>
      </c>
      <c r="B8" s="22">
        <v>0.45378021609013891</v>
      </c>
      <c r="C8" s="22">
        <v>0.45378021609013891</v>
      </c>
      <c r="D8" s="22">
        <v>0.45378021609013891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4">
        <v>0</v>
      </c>
      <c r="K8" s="24">
        <v>1.7119961850272378</v>
      </c>
      <c r="L8" s="13" t="s">
        <v>5</v>
      </c>
      <c r="M8" s="22">
        <v>2.716366425736136</v>
      </c>
      <c r="N8" s="13" t="s">
        <v>5</v>
      </c>
      <c r="O8" s="19">
        <v>2.6509620487423824</v>
      </c>
      <c r="P8" s="13" t="s">
        <v>5</v>
      </c>
      <c r="Q8" s="22">
        <v>4.8978191930237083</v>
      </c>
      <c r="R8" s="13" t="s">
        <v>5</v>
      </c>
      <c r="S8" s="22">
        <v>2</v>
      </c>
      <c r="T8" s="13" t="s">
        <v>5</v>
      </c>
      <c r="U8" s="22">
        <v>7.1446939381516374</v>
      </c>
      <c r="V8" s="13" t="s">
        <v>5</v>
      </c>
      <c r="W8" s="22">
        <v>5</v>
      </c>
      <c r="X8" s="22">
        <v>10</v>
      </c>
      <c r="Y8" s="47">
        <v>15</v>
      </c>
      <c r="Z8" s="47">
        <v>17</v>
      </c>
      <c r="AA8" s="28">
        <v>17</v>
      </c>
      <c r="AB8" s="28">
        <v>18</v>
      </c>
      <c r="AC8" s="28">
        <v>23</v>
      </c>
      <c r="AD8" s="28">
        <v>22</v>
      </c>
      <c r="AE8" s="28">
        <v>22</v>
      </c>
      <c r="AF8" s="28">
        <v>26</v>
      </c>
    </row>
    <row r="9" spans="1:32" ht="15" customHeight="1">
      <c r="A9" s="20" t="s">
        <v>12</v>
      </c>
      <c r="B9" s="22">
        <v>9.9831647539830559</v>
      </c>
      <c r="C9" s="22">
        <v>13.613406482704166</v>
      </c>
      <c r="D9" s="22">
        <v>14.974747130974583</v>
      </c>
      <c r="E9" s="22">
        <v>46.739362257284306</v>
      </c>
      <c r="F9" s="22">
        <v>6.8067032413520829</v>
      </c>
      <c r="G9" s="22">
        <v>4.5378021609013892</v>
      </c>
      <c r="H9" s="22">
        <v>2.7226812965408334</v>
      </c>
      <c r="I9" s="22">
        <v>3.1764615126309721</v>
      </c>
      <c r="J9" s="24">
        <v>3.1764615126309717</v>
      </c>
      <c r="K9" s="24">
        <v>21.195784369139311</v>
      </c>
      <c r="L9" s="13" t="s">
        <v>5</v>
      </c>
      <c r="M9" s="22">
        <v>33.630633952935348</v>
      </c>
      <c r="N9" s="13" t="s">
        <v>5</v>
      </c>
      <c r="O9" s="19">
        <v>4.6208576751117771</v>
      </c>
      <c r="P9" s="13" t="s">
        <v>5</v>
      </c>
      <c r="Q9" s="22">
        <v>11.959460213980863</v>
      </c>
      <c r="R9" s="13" t="s">
        <v>5</v>
      </c>
      <c r="S9" s="22">
        <v>10</v>
      </c>
      <c r="T9" s="13" t="s">
        <v>5</v>
      </c>
      <c r="U9" s="22">
        <v>2.79381773825052</v>
      </c>
      <c r="V9" s="13" t="s">
        <v>5</v>
      </c>
      <c r="W9" s="22">
        <v>48</v>
      </c>
      <c r="X9" s="22">
        <v>31</v>
      </c>
      <c r="Y9" s="47">
        <v>48</v>
      </c>
      <c r="Z9" s="47">
        <v>45</v>
      </c>
      <c r="AA9" s="28">
        <v>48</v>
      </c>
      <c r="AB9" s="28">
        <v>47</v>
      </c>
      <c r="AC9" s="28">
        <v>55</v>
      </c>
      <c r="AD9" s="28">
        <v>79</v>
      </c>
      <c r="AE9" s="28">
        <v>93</v>
      </c>
      <c r="AF9" s="28">
        <v>102</v>
      </c>
    </row>
    <row r="10" spans="1:32" ht="15" customHeight="1">
      <c r="A10" s="20" t="s">
        <v>13</v>
      </c>
      <c r="B10" s="22">
        <v>68.520812629610973</v>
      </c>
      <c r="C10" s="22">
        <v>59.898988523898332</v>
      </c>
      <c r="D10" s="22">
        <v>76.23507630314333</v>
      </c>
      <c r="E10" s="22">
        <v>205.10865767274277</v>
      </c>
      <c r="F10" s="22">
        <v>356.67124984684915</v>
      </c>
      <c r="G10" s="22">
        <v>414.30133729029683</v>
      </c>
      <c r="H10" s="22">
        <v>327.17553580099013</v>
      </c>
      <c r="I10" s="22">
        <v>700.18287342708436</v>
      </c>
      <c r="J10" s="24">
        <v>538.63711649899471</v>
      </c>
      <c r="K10" s="24">
        <v>646.44455184189383</v>
      </c>
      <c r="L10" s="13" t="s">
        <v>5</v>
      </c>
      <c r="M10" s="22">
        <v>678.60715316292135</v>
      </c>
      <c r="N10" s="13" t="s">
        <v>5</v>
      </c>
      <c r="O10" s="19">
        <v>718.97359897911133</v>
      </c>
      <c r="P10" s="13" t="s">
        <v>5</v>
      </c>
      <c r="Q10" s="22">
        <v>889.73978950409992</v>
      </c>
      <c r="R10" s="13" t="s">
        <v>5</v>
      </c>
      <c r="S10" s="22">
        <v>795</v>
      </c>
      <c r="T10" s="13" t="s">
        <v>5</v>
      </c>
      <c r="U10" s="22">
        <v>781.37642355360572</v>
      </c>
      <c r="V10" s="13" t="s">
        <v>5</v>
      </c>
      <c r="W10" s="22">
        <v>913</v>
      </c>
      <c r="X10" s="22">
        <v>1029</v>
      </c>
      <c r="Y10" s="47">
        <v>1089</v>
      </c>
      <c r="Z10" s="47">
        <v>1106</v>
      </c>
      <c r="AA10" s="28">
        <v>1210</v>
      </c>
      <c r="AB10" s="28">
        <v>1247</v>
      </c>
      <c r="AC10" s="28">
        <v>1363</v>
      </c>
      <c r="AD10" s="28">
        <v>1285</v>
      </c>
      <c r="AE10" s="28">
        <v>1270</v>
      </c>
      <c r="AF10" s="28">
        <v>1324</v>
      </c>
    </row>
    <row r="11" spans="1:32" s="1" customFormat="1" ht="15" customHeight="1">
      <c r="A11" s="23" t="s">
        <v>14</v>
      </c>
      <c r="B11" s="17">
        <v>2665.0512090973862</v>
      </c>
      <c r="C11" s="17">
        <v>2504.8667928175669</v>
      </c>
      <c r="D11" s="17">
        <v>2476.7324194199782</v>
      </c>
      <c r="E11" s="17">
        <v>2608.7824623022088</v>
      </c>
      <c r="F11" s="17">
        <v>2916.8992290274127</v>
      </c>
      <c r="G11" s="17">
        <v>3130.6297108058684</v>
      </c>
      <c r="H11" s="17">
        <v>3342.091291503873</v>
      </c>
      <c r="I11" s="17">
        <v>3714.6448489138766</v>
      </c>
      <c r="J11" s="17">
        <v>3720.5439917230478</v>
      </c>
      <c r="K11" s="17">
        <v>4263.3512016645145</v>
      </c>
      <c r="L11" s="17">
        <v>4457.5</v>
      </c>
      <c r="M11" s="17">
        <v>4711.9195711611101</v>
      </c>
      <c r="N11" s="17">
        <v>4543</v>
      </c>
      <c r="O11" s="17">
        <v>4806.2199687265884</v>
      </c>
      <c r="P11" s="17">
        <v>5071</v>
      </c>
      <c r="Q11" s="17">
        <v>5169.4202371831652</v>
      </c>
      <c r="R11" s="17">
        <v>5480</v>
      </c>
      <c r="S11" s="17">
        <v>5495</v>
      </c>
      <c r="T11" s="17">
        <v>5263</v>
      </c>
      <c r="U11" s="17">
        <v>4899.6058101257095</v>
      </c>
      <c r="V11" s="17">
        <v>5218</v>
      </c>
      <c r="W11" s="17">
        <v>6922</v>
      </c>
      <c r="X11" s="17">
        <v>7077</v>
      </c>
      <c r="Y11" s="48">
        <f>SUM(Y6:Y10)</f>
        <v>9300</v>
      </c>
      <c r="Z11" s="48">
        <f>SUM(Z6:Z10)</f>
        <v>9445</v>
      </c>
      <c r="AA11" s="48">
        <f>SUM(AA6:AA10)</f>
        <v>9515</v>
      </c>
      <c r="AB11" s="48">
        <f t="shared" ref="AB11:AC11" si="0">SUM(AB6:AB10)</f>
        <v>10007</v>
      </c>
      <c r="AC11" s="48">
        <f t="shared" si="0"/>
        <v>10667</v>
      </c>
      <c r="AD11" s="48">
        <f t="shared" ref="AD11:AF11" si="1">SUM(AD6:AD10)</f>
        <v>10998</v>
      </c>
      <c r="AE11" s="23">
        <f t="shared" si="1"/>
        <v>11847</v>
      </c>
      <c r="AF11" s="23">
        <f t="shared" si="1"/>
        <v>12313</v>
      </c>
    </row>
    <row r="12" spans="1:32" ht="15" customHeight="1">
      <c r="A12" s="21"/>
      <c r="B12" s="37"/>
      <c r="C12" s="37"/>
      <c r="D12" s="37"/>
      <c r="E12" s="37"/>
      <c r="F12" s="37"/>
      <c r="G12" s="37"/>
      <c r="H12" s="37"/>
      <c r="I12" s="37"/>
      <c r="J12" s="44"/>
      <c r="K12" s="45"/>
      <c r="L12" s="45"/>
      <c r="M12" s="45"/>
      <c r="N12" s="37"/>
      <c r="O12" s="40"/>
      <c r="P12" s="37"/>
      <c r="Q12" s="37"/>
      <c r="R12" s="37"/>
      <c r="S12" s="37"/>
      <c r="T12" s="37"/>
      <c r="U12" s="37"/>
      <c r="V12" s="37"/>
      <c r="W12" s="37"/>
      <c r="X12" s="37"/>
      <c r="Y12" s="40"/>
      <c r="Z12" s="28"/>
      <c r="AA12" s="28"/>
      <c r="AB12" s="28"/>
      <c r="AD12" s="28"/>
    </row>
    <row r="13" spans="1:32" ht="15" customHeight="1">
      <c r="A13" s="23" t="s">
        <v>18</v>
      </c>
      <c r="B13" s="39">
        <v>1990</v>
      </c>
      <c r="C13" s="39">
        <v>1991</v>
      </c>
      <c r="D13" s="39">
        <v>1992</v>
      </c>
      <c r="E13" s="39">
        <v>1993</v>
      </c>
      <c r="F13" s="39">
        <v>1994</v>
      </c>
      <c r="G13" s="39" t="s">
        <v>1</v>
      </c>
      <c r="H13" s="39" t="s">
        <v>2</v>
      </c>
      <c r="I13" s="39" t="s">
        <v>3</v>
      </c>
      <c r="J13" s="39" t="s">
        <v>4</v>
      </c>
      <c r="K13" s="39">
        <v>1999</v>
      </c>
      <c r="L13" s="39">
        <v>2000</v>
      </c>
      <c r="M13" s="39">
        <v>2001</v>
      </c>
      <c r="N13" s="39">
        <v>2002</v>
      </c>
      <c r="O13" s="39">
        <v>2003</v>
      </c>
      <c r="P13" s="39">
        <v>2004</v>
      </c>
      <c r="Q13" s="39">
        <v>2005</v>
      </c>
      <c r="R13" s="39">
        <v>2006</v>
      </c>
      <c r="S13" s="39">
        <v>2007</v>
      </c>
      <c r="T13" s="39">
        <v>2008</v>
      </c>
      <c r="U13" s="39">
        <v>2009</v>
      </c>
      <c r="V13" s="39">
        <v>2010</v>
      </c>
      <c r="W13" s="39">
        <v>2011</v>
      </c>
      <c r="X13" s="39">
        <v>2012</v>
      </c>
      <c r="Y13" s="39">
        <v>2013</v>
      </c>
      <c r="Z13" s="49">
        <v>2014</v>
      </c>
      <c r="AA13" s="51">
        <v>2015</v>
      </c>
      <c r="AB13" s="51">
        <v>2016</v>
      </c>
      <c r="AC13" s="23">
        <v>2017</v>
      </c>
      <c r="AD13" s="23">
        <v>2018</v>
      </c>
      <c r="AE13" s="23">
        <v>2019</v>
      </c>
      <c r="AF13" s="23">
        <v>2020</v>
      </c>
    </row>
    <row r="14" spans="1:32" ht="15" customHeight="1">
      <c r="A14" s="20" t="s">
        <v>9</v>
      </c>
      <c r="B14" s="22">
        <v>129.32736158568957</v>
      </c>
      <c r="C14" s="22">
        <v>136.13406482704167</v>
      </c>
      <c r="D14" s="22">
        <v>140.67186698794305</v>
      </c>
      <c r="E14" s="22">
        <v>132.50382309832057</v>
      </c>
      <c r="F14" s="22">
        <v>161.09197671199931</v>
      </c>
      <c r="G14" s="22">
        <v>181.05830621996543</v>
      </c>
      <c r="H14" s="22">
        <v>177.4280644912443</v>
      </c>
      <c r="I14" s="22">
        <v>206.01621810492307</v>
      </c>
      <c r="J14" s="24">
        <v>224.16742674852856</v>
      </c>
      <c r="K14" s="46">
        <v>246.44349755639354</v>
      </c>
      <c r="L14" s="13" t="s">
        <v>5</v>
      </c>
      <c r="M14" s="46">
        <v>241.02047342889929</v>
      </c>
      <c r="N14" s="13" t="s">
        <v>5</v>
      </c>
      <c r="O14" s="19">
        <v>200</v>
      </c>
      <c r="P14" s="13" t="s">
        <v>5</v>
      </c>
      <c r="Q14" s="22">
        <v>177</v>
      </c>
      <c r="R14" s="13" t="s">
        <v>5</v>
      </c>
      <c r="S14" s="22">
        <v>215</v>
      </c>
      <c r="T14" s="13" t="s">
        <v>5</v>
      </c>
      <c r="U14" s="22">
        <v>430</v>
      </c>
      <c r="V14" s="13" t="s">
        <v>5</v>
      </c>
      <c r="W14" s="22">
        <v>221</v>
      </c>
      <c r="X14" s="22">
        <v>271</v>
      </c>
      <c r="Y14" s="50">
        <v>69</v>
      </c>
      <c r="Z14" s="50">
        <v>73</v>
      </c>
      <c r="AA14" s="28">
        <v>70</v>
      </c>
      <c r="AB14" s="28">
        <v>72</v>
      </c>
      <c r="AC14" s="28">
        <v>78</v>
      </c>
      <c r="AD14" s="28">
        <v>89</v>
      </c>
      <c r="AE14" s="28">
        <v>84</v>
      </c>
      <c r="AF14" s="28">
        <v>88</v>
      </c>
    </row>
    <row r="15" spans="1:32" ht="15" customHeight="1">
      <c r="A15" s="20" t="s">
        <v>10</v>
      </c>
      <c r="B15" s="22">
        <v>686.56946694438011</v>
      </c>
      <c r="C15" s="22">
        <v>739.20797201083622</v>
      </c>
      <c r="D15" s="22">
        <v>744.65333460391787</v>
      </c>
      <c r="E15" s="22">
        <v>748.28357633263909</v>
      </c>
      <c r="F15" s="22">
        <v>789.12379578075149</v>
      </c>
      <c r="G15" s="22">
        <v>800.01452096691492</v>
      </c>
      <c r="H15" s="22">
        <v>833.14047674149504</v>
      </c>
      <c r="I15" s="22">
        <v>831.32535587713448</v>
      </c>
      <c r="J15" s="24">
        <v>855.82948754600181</v>
      </c>
      <c r="K15" s="24">
        <v>674.18172082533556</v>
      </c>
      <c r="L15" s="13" t="s">
        <v>5</v>
      </c>
      <c r="M15" s="24">
        <v>712.96859878114708</v>
      </c>
      <c r="N15" s="13" t="s">
        <v>5</v>
      </c>
      <c r="O15" s="19">
        <v>837</v>
      </c>
      <c r="P15" s="13" t="s">
        <v>5</v>
      </c>
      <c r="Q15" s="22">
        <v>815</v>
      </c>
      <c r="R15" s="13" t="s">
        <v>5</v>
      </c>
      <c r="S15" s="22">
        <v>832</v>
      </c>
      <c r="T15" s="13" t="s">
        <v>5</v>
      </c>
      <c r="U15" s="22">
        <v>693</v>
      </c>
      <c r="V15" s="13" t="s">
        <v>5</v>
      </c>
      <c r="W15" s="22">
        <v>792</v>
      </c>
      <c r="X15" s="22">
        <v>858</v>
      </c>
      <c r="Y15" s="50">
        <v>657</v>
      </c>
      <c r="Z15" s="50">
        <v>696</v>
      </c>
      <c r="AA15" s="28">
        <v>688</v>
      </c>
      <c r="AB15" s="28">
        <v>704</v>
      </c>
      <c r="AC15" s="28">
        <v>688</v>
      </c>
      <c r="AD15" s="28">
        <v>731</v>
      </c>
      <c r="AE15" s="28">
        <v>774</v>
      </c>
      <c r="AF15" s="28">
        <v>797</v>
      </c>
    </row>
    <row r="16" spans="1:32" ht="15" customHeight="1">
      <c r="A16" s="20" t="s">
        <v>11</v>
      </c>
      <c r="B16" s="22">
        <v>4.5378021609013892</v>
      </c>
      <c r="C16" s="22">
        <v>4.991582376991528</v>
      </c>
      <c r="D16" s="22">
        <v>4.991582376991528</v>
      </c>
      <c r="E16" s="22">
        <v>4.991582376991528</v>
      </c>
      <c r="F16" s="22">
        <v>4.0840219448112496</v>
      </c>
      <c r="G16" s="22">
        <v>4.5378021609013892</v>
      </c>
      <c r="H16" s="22">
        <v>2.7226812965408334</v>
      </c>
      <c r="I16" s="22">
        <v>5.4453625930816667</v>
      </c>
      <c r="J16" s="24">
        <v>4.9915823769915271</v>
      </c>
      <c r="K16" s="24">
        <v>6.3529230252619433</v>
      </c>
      <c r="L16" s="13" t="s">
        <v>5</v>
      </c>
      <c r="M16" s="24">
        <v>6.8</v>
      </c>
      <c r="N16" s="13" t="s">
        <v>5</v>
      </c>
      <c r="O16" s="19">
        <v>12</v>
      </c>
      <c r="P16" s="13" t="s">
        <v>5</v>
      </c>
      <c r="Q16" s="22">
        <v>19</v>
      </c>
      <c r="R16" s="13" t="s">
        <v>5</v>
      </c>
      <c r="S16" s="22">
        <v>16</v>
      </c>
      <c r="T16" s="13" t="s">
        <v>5</v>
      </c>
      <c r="U16" s="22">
        <v>23</v>
      </c>
      <c r="V16" s="13" t="s">
        <v>5</v>
      </c>
      <c r="W16" s="22">
        <v>33</v>
      </c>
      <c r="X16" s="22">
        <v>43</v>
      </c>
      <c r="Y16" s="50">
        <v>6</v>
      </c>
      <c r="Z16" s="50">
        <v>9</v>
      </c>
      <c r="AA16" s="28">
        <v>11</v>
      </c>
      <c r="AB16" s="28">
        <v>9</v>
      </c>
      <c r="AC16" s="28">
        <v>8</v>
      </c>
      <c r="AD16" s="28">
        <v>13</v>
      </c>
      <c r="AE16" s="28">
        <v>13</v>
      </c>
      <c r="AF16" s="28">
        <v>13</v>
      </c>
    </row>
    <row r="17" spans="1:32" ht="15" customHeight="1">
      <c r="A17" s="20" t="s">
        <v>12</v>
      </c>
      <c r="B17" s="22">
        <v>23.142791020597084</v>
      </c>
      <c r="C17" s="22">
        <v>23.142791020597084</v>
      </c>
      <c r="D17" s="22">
        <v>21.781450372326667</v>
      </c>
      <c r="E17" s="22">
        <v>10.436944970073194</v>
      </c>
      <c r="F17" s="22">
        <v>21.327670156236529</v>
      </c>
      <c r="G17" s="22">
        <v>19.966329507966112</v>
      </c>
      <c r="H17" s="22">
        <v>21.781450372326667</v>
      </c>
      <c r="I17" s="22">
        <v>22.235230588416805</v>
      </c>
      <c r="J17" s="24">
        <v>20.873889940146384</v>
      </c>
      <c r="K17" s="46">
        <v>19.543406346570105</v>
      </c>
      <c r="L17" s="13" t="s">
        <v>5</v>
      </c>
      <c r="M17" s="46">
        <v>21.71260978985438</v>
      </c>
      <c r="N17" s="13" t="s">
        <v>5</v>
      </c>
      <c r="O17" s="19">
        <v>32</v>
      </c>
      <c r="P17" s="13" t="s">
        <v>5</v>
      </c>
      <c r="Q17" s="22">
        <v>48</v>
      </c>
      <c r="R17" s="13" t="s">
        <v>5</v>
      </c>
      <c r="S17" s="22">
        <v>37</v>
      </c>
      <c r="T17" s="13" t="s">
        <v>5</v>
      </c>
      <c r="U17" s="22">
        <v>36</v>
      </c>
      <c r="V17" s="13" t="s">
        <v>5</v>
      </c>
      <c r="W17" s="22">
        <v>55</v>
      </c>
      <c r="X17" s="22">
        <v>52</v>
      </c>
      <c r="Y17" s="50">
        <v>2</v>
      </c>
      <c r="Z17" s="50">
        <v>3</v>
      </c>
      <c r="AA17" s="28">
        <v>4</v>
      </c>
      <c r="AB17" s="28">
        <v>4</v>
      </c>
      <c r="AC17" s="28">
        <v>3</v>
      </c>
      <c r="AD17" s="28">
        <v>3</v>
      </c>
      <c r="AE17" s="28">
        <v>11</v>
      </c>
      <c r="AF17" s="28">
        <v>12</v>
      </c>
    </row>
    <row r="18" spans="1:32" ht="15" customHeight="1">
      <c r="A18" s="20" t="s">
        <v>13</v>
      </c>
      <c r="B18" s="22">
        <v>16.336087779244998</v>
      </c>
      <c r="C18" s="22">
        <v>18.604988859695695</v>
      </c>
      <c r="D18" s="22">
        <v>21.327670156236529</v>
      </c>
      <c r="E18" s="22">
        <v>60.35276873998847</v>
      </c>
      <c r="F18" s="22">
        <v>80.319098247954585</v>
      </c>
      <c r="G18" s="22">
        <v>81.680438896224999</v>
      </c>
      <c r="H18" s="22">
        <v>90.302263001937632</v>
      </c>
      <c r="I18" s="22">
        <v>101.19298818810097</v>
      </c>
      <c r="J18" s="24">
        <v>110.72237272599386</v>
      </c>
      <c r="K18" s="24">
        <v>124.33577920869803</v>
      </c>
      <c r="L18" s="13" t="s">
        <v>5</v>
      </c>
      <c r="M18" s="24">
        <v>131.30000000000001</v>
      </c>
      <c r="N18" s="13" t="s">
        <v>5</v>
      </c>
      <c r="O18" s="19">
        <v>135</v>
      </c>
      <c r="P18" s="13" t="s">
        <v>5</v>
      </c>
      <c r="Q18" s="22">
        <v>157</v>
      </c>
      <c r="R18" s="13" t="s">
        <v>5</v>
      </c>
      <c r="S18" s="22">
        <v>159</v>
      </c>
      <c r="T18" s="13" t="s">
        <v>5</v>
      </c>
      <c r="U18" s="22">
        <v>145</v>
      </c>
      <c r="V18" s="13" t="s">
        <v>5</v>
      </c>
      <c r="W18" s="22">
        <v>218</v>
      </c>
      <c r="X18" s="22">
        <v>259</v>
      </c>
      <c r="Y18" s="50">
        <v>113</v>
      </c>
      <c r="Z18" s="50">
        <v>107</v>
      </c>
      <c r="AA18" s="28">
        <v>127</v>
      </c>
      <c r="AB18" s="28">
        <v>134</v>
      </c>
      <c r="AC18" s="28">
        <v>131</v>
      </c>
      <c r="AD18" s="28">
        <v>135</v>
      </c>
      <c r="AE18" s="28">
        <v>131</v>
      </c>
      <c r="AF18" s="28">
        <v>128</v>
      </c>
    </row>
    <row r="19" spans="1:32" s="1" customFormat="1" ht="15" customHeight="1">
      <c r="A19" s="23" t="s">
        <v>15</v>
      </c>
      <c r="B19" s="17">
        <v>859.91350949081311</v>
      </c>
      <c r="C19" s="17">
        <v>922.08139909516228</v>
      </c>
      <c r="D19" s="17">
        <v>933.42590449741567</v>
      </c>
      <c r="E19" s="17">
        <v>956.56869551801299</v>
      </c>
      <c r="F19" s="17">
        <v>1055.9465628417533</v>
      </c>
      <c r="G19" s="17">
        <v>1087.2573977519728</v>
      </c>
      <c r="H19" s="17">
        <v>1125.3749359035446</v>
      </c>
      <c r="I19" s="17">
        <v>1166.2151553516569</v>
      </c>
      <c r="J19" s="17">
        <v>1216.5847593376623</v>
      </c>
      <c r="K19" s="17">
        <v>1070.8573269622593</v>
      </c>
      <c r="L19" s="17">
        <v>974.3</v>
      </c>
      <c r="M19" s="17">
        <v>1113.8016819999007</v>
      </c>
      <c r="N19" s="17">
        <v>1105.8</v>
      </c>
      <c r="O19" s="17">
        <v>1216</v>
      </c>
      <c r="P19" s="17">
        <v>1252</v>
      </c>
      <c r="Q19" s="17">
        <v>1216</v>
      </c>
      <c r="R19" s="17">
        <v>1260</v>
      </c>
      <c r="S19" s="17">
        <v>1259</v>
      </c>
      <c r="T19" s="17">
        <v>1259</v>
      </c>
      <c r="U19" s="17">
        <v>1327</v>
      </c>
      <c r="V19" s="17">
        <v>1279</v>
      </c>
      <c r="W19" s="17">
        <v>1319</v>
      </c>
      <c r="X19" s="17">
        <v>1483</v>
      </c>
      <c r="Y19" s="17">
        <v>1559</v>
      </c>
      <c r="Z19" s="48">
        <f t="shared" ref="Z19:AD19" si="2">SUM(Z14:Z18)</f>
        <v>888</v>
      </c>
      <c r="AA19" s="48">
        <f t="shared" si="2"/>
        <v>900</v>
      </c>
      <c r="AB19" s="48">
        <f t="shared" si="2"/>
        <v>923</v>
      </c>
      <c r="AC19" s="48">
        <f t="shared" si="2"/>
        <v>908</v>
      </c>
      <c r="AD19" s="48">
        <f t="shared" si="2"/>
        <v>971</v>
      </c>
      <c r="AE19" s="23">
        <f>SUM(AE14:AE18)</f>
        <v>1013</v>
      </c>
      <c r="AF19" s="23">
        <f>SUM(AF14:AF18)</f>
        <v>1038</v>
      </c>
    </row>
    <row r="20" spans="1:32" s="1" customFormat="1" ht="15" customHeight="1">
      <c r="A20" s="23" t="s">
        <v>16</v>
      </c>
      <c r="B20" s="17">
        <v>963.82917897545485</v>
      </c>
      <c r="C20" s="17">
        <v>1040.0642552785985</v>
      </c>
      <c r="D20" s="17">
        <v>1065.0221671635559</v>
      </c>
      <c r="E20" s="17">
        <v>1088.6187384002433</v>
      </c>
      <c r="F20" s="17">
        <v>1114.4842107173813</v>
      </c>
      <c r="G20" s="17">
        <v>1145.7950456276008</v>
      </c>
      <c r="H20" s="17">
        <v>1186.1814848596232</v>
      </c>
      <c r="I20" s="17">
        <v>1232.0132866847271</v>
      </c>
      <c r="J20" s="17">
        <v>1283.7442313190029</v>
      </c>
      <c r="K20" s="17">
        <v>1137.9755049439357</v>
      </c>
      <c r="L20" s="17">
        <v>1049.0999999999999</v>
      </c>
      <c r="M20" s="17">
        <v>1178.8134038961575</v>
      </c>
      <c r="N20" s="17">
        <v>1164</v>
      </c>
      <c r="O20" s="17">
        <v>1216</v>
      </c>
      <c r="P20" s="17">
        <v>1252</v>
      </c>
      <c r="Q20" s="17">
        <v>1216</v>
      </c>
      <c r="R20" s="17">
        <v>1260</v>
      </c>
      <c r="S20" s="17">
        <v>1259</v>
      </c>
      <c r="T20" s="17">
        <v>1259</v>
      </c>
      <c r="U20" s="17">
        <v>1327</v>
      </c>
      <c r="V20" s="17">
        <v>1279</v>
      </c>
      <c r="W20" s="17">
        <v>1319</v>
      </c>
      <c r="X20" s="17">
        <v>1483</v>
      </c>
      <c r="Y20" s="17"/>
      <c r="Z20" s="48"/>
      <c r="AA20" s="48"/>
      <c r="AB20" s="48"/>
      <c r="AC20" s="48"/>
      <c r="AD20" s="48"/>
      <c r="AE20" s="23"/>
    </row>
    <row r="21" spans="1:32" ht="15" customHeight="1">
      <c r="A21" s="21"/>
      <c r="B21" s="37"/>
      <c r="C21" s="37"/>
      <c r="D21" s="37"/>
      <c r="E21" s="37"/>
      <c r="F21" s="37"/>
      <c r="G21" s="37"/>
      <c r="H21" s="37"/>
      <c r="I21" s="37"/>
      <c r="J21" s="37"/>
      <c r="K21" s="45"/>
      <c r="L21" s="45"/>
      <c r="M21" s="45"/>
      <c r="N21" s="37"/>
      <c r="O21" s="40"/>
      <c r="P21" s="37"/>
      <c r="Q21" s="37"/>
      <c r="R21" s="37"/>
      <c r="S21" s="37"/>
      <c r="T21" s="37"/>
      <c r="U21" s="37"/>
      <c r="V21" s="37"/>
      <c r="W21" s="37"/>
      <c r="X21" s="37"/>
      <c r="Y21" s="40"/>
      <c r="Z21" s="28"/>
      <c r="AA21" s="28"/>
      <c r="AB21" s="28"/>
      <c r="AD21" s="28"/>
      <c r="AE21" s="1"/>
    </row>
    <row r="22" spans="1:32" ht="15" customHeight="1">
      <c r="A22" s="23" t="s">
        <v>19</v>
      </c>
      <c r="B22" s="39">
        <v>1990</v>
      </c>
      <c r="C22" s="39">
        <v>1991</v>
      </c>
      <c r="D22" s="39">
        <v>1992</v>
      </c>
      <c r="E22" s="39">
        <v>1993</v>
      </c>
      <c r="F22" s="39">
        <v>1994</v>
      </c>
      <c r="G22" s="39" t="s">
        <v>1</v>
      </c>
      <c r="H22" s="39" t="s">
        <v>2</v>
      </c>
      <c r="I22" s="39" t="s">
        <v>3</v>
      </c>
      <c r="J22" s="39" t="s">
        <v>4</v>
      </c>
      <c r="K22" s="39">
        <v>1999</v>
      </c>
      <c r="L22" s="39">
        <v>2000</v>
      </c>
      <c r="M22" s="39">
        <v>2001</v>
      </c>
      <c r="N22" s="39">
        <v>2002</v>
      </c>
      <c r="O22" s="39">
        <v>2003</v>
      </c>
      <c r="P22" s="39">
        <v>2004</v>
      </c>
      <c r="Q22" s="39">
        <v>2005</v>
      </c>
      <c r="R22" s="39">
        <v>2006</v>
      </c>
      <c r="S22" s="39">
        <v>2007</v>
      </c>
      <c r="T22" s="39">
        <v>2008</v>
      </c>
      <c r="U22" s="39">
        <v>2009</v>
      </c>
      <c r="V22" s="39">
        <v>2010</v>
      </c>
      <c r="W22" s="39">
        <v>2011</v>
      </c>
      <c r="X22" s="39">
        <v>2012</v>
      </c>
      <c r="Y22" s="39">
        <v>2013</v>
      </c>
      <c r="Z22" s="49">
        <v>2014</v>
      </c>
      <c r="AA22" s="51">
        <v>2015</v>
      </c>
      <c r="AB22" s="51">
        <v>2016</v>
      </c>
      <c r="AC22" s="23">
        <v>2017</v>
      </c>
      <c r="AD22" s="23">
        <v>2018</v>
      </c>
      <c r="AE22" s="23">
        <v>2019</v>
      </c>
      <c r="AF22" s="23">
        <v>2020</v>
      </c>
    </row>
    <row r="23" spans="1:32" ht="15" customHeight="1">
      <c r="A23" s="20" t="s">
        <v>9</v>
      </c>
      <c r="B23" s="22">
        <v>12.252065834433751</v>
      </c>
      <c r="C23" s="22">
        <v>17.243648211425278</v>
      </c>
      <c r="D23" s="22">
        <v>18.604988859695695</v>
      </c>
      <c r="E23" s="22">
        <v>24.05035145277736</v>
      </c>
      <c r="F23" s="22">
        <v>65.344351116979993</v>
      </c>
      <c r="G23" s="22">
        <v>69.882153277881386</v>
      </c>
      <c r="H23" s="22">
        <v>68.520812629610973</v>
      </c>
      <c r="I23" s="22">
        <v>80.772878464044723</v>
      </c>
      <c r="J23" s="24">
        <v>92.571164082388322</v>
      </c>
      <c r="K23" s="24">
        <v>112.31737356548729</v>
      </c>
      <c r="L23" s="13" t="s">
        <v>5</v>
      </c>
      <c r="M23" s="24">
        <v>145.31775351696669</v>
      </c>
      <c r="N23" s="13" t="s">
        <v>5</v>
      </c>
      <c r="O23" s="46">
        <v>178.7369364546185</v>
      </c>
      <c r="P23" s="13" t="s">
        <v>5</v>
      </c>
      <c r="Q23" s="22">
        <v>263</v>
      </c>
      <c r="R23" s="13" t="s">
        <v>5</v>
      </c>
      <c r="S23" s="22">
        <v>268</v>
      </c>
      <c r="T23" s="13" t="s">
        <v>5</v>
      </c>
      <c r="U23" s="22">
        <v>344</v>
      </c>
      <c r="V23" s="13" t="s">
        <v>5</v>
      </c>
      <c r="W23" s="22">
        <v>326</v>
      </c>
      <c r="X23" s="22">
        <v>329</v>
      </c>
      <c r="Y23" s="50">
        <v>311</v>
      </c>
      <c r="Z23" s="50">
        <v>329</v>
      </c>
      <c r="AA23" s="28">
        <v>345</v>
      </c>
      <c r="AB23" s="28">
        <v>336</v>
      </c>
      <c r="AC23" s="28">
        <v>376</v>
      </c>
      <c r="AD23" s="28">
        <v>394</v>
      </c>
      <c r="AE23" s="28">
        <v>408</v>
      </c>
      <c r="AF23" s="28">
        <v>402</v>
      </c>
    </row>
    <row r="24" spans="1:32" ht="15" customHeight="1">
      <c r="A24" s="20" t="s">
        <v>10</v>
      </c>
      <c r="B24" s="22">
        <v>80.319098247954585</v>
      </c>
      <c r="C24" s="22">
        <v>70.335933493971524</v>
      </c>
      <c r="D24" s="22">
        <v>70.335933493971524</v>
      </c>
      <c r="E24" s="22">
        <v>82.587999328405274</v>
      </c>
      <c r="F24" s="22">
        <v>126.60468028914875</v>
      </c>
      <c r="G24" s="22">
        <v>109.81481229381362</v>
      </c>
      <c r="H24" s="22">
        <v>121.15931769606708</v>
      </c>
      <c r="I24" s="22">
        <v>117.98285618343611</v>
      </c>
      <c r="J24" s="24">
        <v>120.70553747997693</v>
      </c>
      <c r="K24" s="24"/>
      <c r="L24" s="13" t="s">
        <v>5</v>
      </c>
      <c r="M24" s="24"/>
      <c r="N24" s="13" t="s">
        <v>5</v>
      </c>
      <c r="O24" s="19"/>
      <c r="P24" s="13" t="s">
        <v>5</v>
      </c>
      <c r="Q24" s="22"/>
      <c r="R24" s="13" t="s">
        <v>5</v>
      </c>
      <c r="S24" s="22"/>
      <c r="T24" s="13" t="s">
        <v>5</v>
      </c>
      <c r="U24" s="13"/>
      <c r="V24" s="13" t="s">
        <v>5</v>
      </c>
      <c r="W24" s="22"/>
      <c r="X24" s="22"/>
      <c r="Y24" s="50"/>
      <c r="Z24" s="50"/>
      <c r="AA24" s="28"/>
      <c r="AB24" s="28"/>
      <c r="AC24" s="28"/>
      <c r="AD24" s="28"/>
      <c r="AE24" s="28"/>
      <c r="AF24" s="58"/>
    </row>
    <row r="25" spans="1:32" ht="15" customHeight="1">
      <c r="A25" s="20" t="s">
        <v>21</v>
      </c>
      <c r="B25" s="22">
        <v>1281.9291104546423</v>
      </c>
      <c r="C25" s="22">
        <v>1373.1389338887602</v>
      </c>
      <c r="D25" s="22">
        <v>1405.3573292311601</v>
      </c>
      <c r="E25" s="22">
        <v>1440.7521860861909</v>
      </c>
      <c r="F25" s="22">
        <v>1287.374473047724</v>
      </c>
      <c r="G25" s="22">
        <v>1372.6851536726701</v>
      </c>
      <c r="H25" s="22">
        <v>1449.8277904079937</v>
      </c>
      <c r="I25" s="22">
        <v>1474.7857022929513</v>
      </c>
      <c r="J25" s="24">
        <v>1423.0547576586753</v>
      </c>
      <c r="K25" s="24"/>
      <c r="L25" s="13" t="s">
        <v>5</v>
      </c>
      <c r="M25" s="24"/>
      <c r="N25" s="13" t="s">
        <v>5</v>
      </c>
      <c r="O25" s="19"/>
      <c r="P25" s="13" t="s">
        <v>5</v>
      </c>
      <c r="Q25" s="22"/>
      <c r="R25" s="13" t="s">
        <v>5</v>
      </c>
      <c r="S25" s="22"/>
      <c r="T25" s="13" t="s">
        <v>5</v>
      </c>
      <c r="U25" s="22"/>
      <c r="V25" s="13" t="s">
        <v>5</v>
      </c>
      <c r="W25" s="22"/>
      <c r="X25" s="22"/>
      <c r="Y25" s="53"/>
      <c r="Z25" s="53"/>
      <c r="AA25" s="53"/>
      <c r="AB25" s="53"/>
      <c r="AC25" s="53"/>
      <c r="AD25" s="58"/>
      <c r="AE25" s="28"/>
      <c r="AF25" s="28"/>
    </row>
    <row r="26" spans="1:32" ht="15" customHeight="1">
      <c r="A26" s="20" t="s">
        <v>22</v>
      </c>
      <c r="B26" s="22">
        <v>1362.2482087025969</v>
      </c>
      <c r="C26" s="22">
        <v>1443.4748673827319</v>
      </c>
      <c r="D26" s="22">
        <v>1475.6932627251317</v>
      </c>
      <c r="E26" s="22">
        <v>1523.3401854145964</v>
      </c>
      <c r="F26" s="22">
        <v>1413.9791533368727</v>
      </c>
      <c r="G26" s="22">
        <v>1482.4999659664838</v>
      </c>
      <c r="H26" s="22">
        <v>1570.9871081040608</v>
      </c>
      <c r="I26" s="22">
        <v>1592.7685584763874</v>
      </c>
      <c r="J26" s="24">
        <v>1543.7602951386523</v>
      </c>
      <c r="K26" s="46">
        <v>1580.2578668324541</v>
      </c>
      <c r="L26" s="13" t="s">
        <v>5</v>
      </c>
      <c r="M26" s="46">
        <v>1993.1360346534343</v>
      </c>
      <c r="N26" s="13" t="s">
        <v>5</v>
      </c>
      <c r="O26" s="46">
        <v>2221.633843374445</v>
      </c>
      <c r="P26" s="13" t="s">
        <v>5</v>
      </c>
      <c r="Q26" s="22">
        <v>2318.2915581542284</v>
      </c>
      <c r="R26" s="13" t="s">
        <v>5</v>
      </c>
      <c r="S26" s="22">
        <v>2517.3846648758745</v>
      </c>
      <c r="T26" s="13" t="s">
        <v>5</v>
      </c>
      <c r="U26" s="22">
        <v>2771.4752664754787</v>
      </c>
      <c r="V26" s="13" t="s">
        <v>5</v>
      </c>
      <c r="W26" s="22">
        <v>3111</v>
      </c>
      <c r="X26" s="22">
        <v>3043</v>
      </c>
      <c r="Y26" s="50">
        <v>3154</v>
      </c>
      <c r="Z26" s="50">
        <v>3282</v>
      </c>
      <c r="AA26" s="28">
        <v>3388</v>
      </c>
      <c r="AB26" s="28">
        <v>3302</v>
      </c>
      <c r="AC26" s="28">
        <v>3433</v>
      </c>
      <c r="AD26" s="28">
        <v>3459</v>
      </c>
      <c r="AE26" s="28">
        <v>3722</v>
      </c>
      <c r="AF26" s="28">
        <v>3975</v>
      </c>
    </row>
    <row r="27" spans="1:32" ht="15" customHeight="1">
      <c r="A27" s="20" t="s">
        <v>11</v>
      </c>
      <c r="B27" s="22">
        <v>1.3613406482704167</v>
      </c>
      <c r="C27" s="22">
        <v>1.8151208643605556</v>
      </c>
      <c r="D27" s="22">
        <v>1.8151208643605556</v>
      </c>
      <c r="E27" s="22">
        <v>0.90756043218027782</v>
      </c>
      <c r="F27" s="22">
        <v>5.8991428091718054</v>
      </c>
      <c r="G27" s="22">
        <v>4.991582376991528</v>
      </c>
      <c r="H27" s="22">
        <v>0</v>
      </c>
      <c r="I27" s="22">
        <v>5.8991428091718054</v>
      </c>
      <c r="J27" s="24">
        <v>4.9915823769915271</v>
      </c>
      <c r="K27" s="46">
        <v>0</v>
      </c>
      <c r="L27" s="13" t="s">
        <v>5</v>
      </c>
      <c r="M27" s="46">
        <v>0</v>
      </c>
      <c r="N27" s="13" t="s">
        <v>5</v>
      </c>
      <c r="O27" s="46">
        <v>0</v>
      </c>
      <c r="P27" s="13" t="s">
        <v>5</v>
      </c>
      <c r="Q27" s="22">
        <v>1</v>
      </c>
      <c r="R27" s="13" t="s">
        <v>5</v>
      </c>
      <c r="S27" s="22">
        <v>1</v>
      </c>
      <c r="T27" s="13" t="s">
        <v>5</v>
      </c>
      <c r="U27" s="22">
        <v>0</v>
      </c>
      <c r="V27" s="13" t="s">
        <v>5</v>
      </c>
      <c r="W27" s="22">
        <v>0</v>
      </c>
      <c r="X27" s="22">
        <v>0</v>
      </c>
      <c r="Y27" s="50">
        <v>0</v>
      </c>
      <c r="Z27" s="50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ht="15" customHeight="1">
      <c r="A28" s="20" t="s">
        <v>12</v>
      </c>
      <c r="B28" s="22">
        <v>30.857054694129445</v>
      </c>
      <c r="C28" s="22">
        <v>31.310834910219583</v>
      </c>
      <c r="D28" s="22">
        <v>33.579735990670279</v>
      </c>
      <c r="E28" s="22">
        <v>34.941076638940693</v>
      </c>
      <c r="F28" s="22">
        <v>93.478724514568611</v>
      </c>
      <c r="G28" s="22">
        <v>112.99127380644458</v>
      </c>
      <c r="H28" s="22">
        <v>116.16773531907556</v>
      </c>
      <c r="I28" s="22">
        <v>120.2517572638868</v>
      </c>
      <c r="J28" s="24">
        <v>156.55417455109787</v>
      </c>
      <c r="K28" s="24">
        <v>252.25211175792725</v>
      </c>
      <c r="L28" s="13" t="s">
        <v>5</v>
      </c>
      <c r="M28" s="24">
        <v>252.68083904426766</v>
      </c>
      <c r="N28" s="13" t="s">
        <v>5</v>
      </c>
      <c r="O28" s="46">
        <v>265.51367058069349</v>
      </c>
      <c r="P28" s="13" t="s">
        <v>5</v>
      </c>
      <c r="Q28" s="22">
        <v>313</v>
      </c>
      <c r="R28" s="13" t="s">
        <v>5</v>
      </c>
      <c r="S28" s="22">
        <v>323</v>
      </c>
      <c r="T28" s="13" t="s">
        <v>5</v>
      </c>
      <c r="U28" s="22">
        <v>393</v>
      </c>
      <c r="V28" s="13" t="s">
        <v>5</v>
      </c>
      <c r="W28" s="22">
        <v>302</v>
      </c>
      <c r="X28" s="22">
        <v>302</v>
      </c>
      <c r="Y28" s="50">
        <v>309</v>
      </c>
      <c r="Z28" s="50">
        <v>304</v>
      </c>
      <c r="AA28" s="28">
        <v>290</v>
      </c>
      <c r="AB28" s="28">
        <v>301</v>
      </c>
      <c r="AC28" s="28">
        <v>286</v>
      </c>
      <c r="AD28" s="28">
        <v>298</v>
      </c>
      <c r="AE28" s="28">
        <v>326</v>
      </c>
      <c r="AF28" s="28">
        <v>301</v>
      </c>
    </row>
    <row r="29" spans="1:32" ht="15" customHeight="1">
      <c r="A29" s="20" t="s">
        <v>13</v>
      </c>
      <c r="B29" s="22">
        <v>4.991582376991528</v>
      </c>
      <c r="C29" s="22">
        <v>4.991582376991528</v>
      </c>
      <c r="D29" s="22">
        <v>4.5378021609013892</v>
      </c>
      <c r="E29" s="22">
        <v>4.5378021609013892</v>
      </c>
      <c r="F29" s="22">
        <v>55.814966579087084</v>
      </c>
      <c r="G29" s="22">
        <v>59.898988523898332</v>
      </c>
      <c r="H29" s="22">
        <v>60.35276873998847</v>
      </c>
      <c r="I29" s="22">
        <v>61.71410938825889</v>
      </c>
      <c r="J29" s="24">
        <v>66.705691765250407</v>
      </c>
      <c r="K29" s="24">
        <v>67.506459284570113</v>
      </c>
      <c r="L29" s="13" t="s">
        <v>5</v>
      </c>
      <c r="M29" s="24">
        <v>70.452227255501143</v>
      </c>
      <c r="N29" s="13" t="s">
        <v>5</v>
      </c>
      <c r="O29" s="46">
        <v>95.459156719515491</v>
      </c>
      <c r="P29" s="13" t="s">
        <v>5</v>
      </c>
      <c r="Q29" s="22">
        <v>126</v>
      </c>
      <c r="R29" s="13" t="s">
        <v>5</v>
      </c>
      <c r="S29" s="22">
        <v>147</v>
      </c>
      <c r="T29" s="13" t="s">
        <v>5</v>
      </c>
      <c r="U29" s="22">
        <v>203</v>
      </c>
      <c r="V29" s="13" t="s">
        <v>5</v>
      </c>
      <c r="W29" s="22">
        <v>255</v>
      </c>
      <c r="X29" s="22">
        <v>279</v>
      </c>
      <c r="Y29" s="50">
        <v>318</v>
      </c>
      <c r="Z29" s="50">
        <v>347</v>
      </c>
      <c r="AA29" s="28">
        <v>370</v>
      </c>
      <c r="AB29" s="28">
        <v>366</v>
      </c>
      <c r="AC29" s="28">
        <v>412</v>
      </c>
      <c r="AD29" s="28">
        <v>429</v>
      </c>
      <c r="AE29" s="28">
        <v>444</v>
      </c>
      <c r="AF29" s="28">
        <v>463</v>
      </c>
    </row>
    <row r="30" spans="1:32" s="1" customFormat="1" ht="15" customHeight="1">
      <c r="A30" s="23" t="s">
        <v>20</v>
      </c>
      <c r="B30" s="17">
        <v>1411.7102522564223</v>
      </c>
      <c r="C30" s="17">
        <v>1498.8360537457286</v>
      </c>
      <c r="D30" s="17">
        <v>1534.2309106007592</v>
      </c>
      <c r="E30" s="17">
        <v>1587.7769760993956</v>
      </c>
      <c r="F30" s="17">
        <v>1634.5163383566803</v>
      </c>
      <c r="G30" s="17">
        <v>1730.2639639516999</v>
      </c>
      <c r="H30" s="17">
        <v>1816.0284247927354</v>
      </c>
      <c r="I30" s="17">
        <v>1861.406446401749</v>
      </c>
      <c r="J30" s="17">
        <v>1864.5829079143798</v>
      </c>
      <c r="K30" s="17">
        <v>2012.3338114404387</v>
      </c>
      <c r="L30" s="18">
        <v>2213.0924144785895</v>
      </c>
      <c r="M30" s="14">
        <v>2461.5868544701693</v>
      </c>
      <c r="N30" s="14">
        <v>2684.4541257861474</v>
      </c>
      <c r="O30" s="14">
        <v>2761.3436071292726</v>
      </c>
      <c r="P30" s="14">
        <v>2809.6993187053126</v>
      </c>
      <c r="Q30" s="14">
        <v>3021.2915581542284</v>
      </c>
      <c r="R30" s="14">
        <v>3120.1996395975448</v>
      </c>
      <c r="S30" s="14">
        <v>3256.3846648758745</v>
      </c>
      <c r="T30" s="14">
        <v>3489.1017850286835</v>
      </c>
      <c r="U30" s="14">
        <v>3711.4752664754787</v>
      </c>
      <c r="V30" s="14">
        <v>3691.0108922994827</v>
      </c>
      <c r="W30" s="14">
        <v>3994</v>
      </c>
      <c r="X30" s="14">
        <v>3953</v>
      </c>
      <c r="Y30" s="51">
        <f t="shared" ref="Y30:AF30" si="3">SUM(Y23:Y29)</f>
        <v>4092</v>
      </c>
      <c r="Z30" s="51">
        <f t="shared" si="3"/>
        <v>4262</v>
      </c>
      <c r="AA30" s="51">
        <f t="shared" si="3"/>
        <v>4393</v>
      </c>
      <c r="AB30" s="51">
        <f t="shared" si="3"/>
        <v>4305</v>
      </c>
      <c r="AC30" s="51">
        <f t="shared" si="3"/>
        <v>4507</v>
      </c>
      <c r="AD30" s="23">
        <f t="shared" si="3"/>
        <v>4580</v>
      </c>
      <c r="AE30" s="23">
        <f t="shared" si="3"/>
        <v>4900</v>
      </c>
      <c r="AF30" s="23">
        <f t="shared" si="3"/>
        <v>5141</v>
      </c>
    </row>
    <row r="31" spans="1:32" ht="15" customHeight="1">
      <c r="A31" s="21"/>
      <c r="B31" s="37"/>
      <c r="C31" s="37"/>
      <c r="D31" s="37"/>
      <c r="E31" s="37"/>
      <c r="F31" s="37"/>
      <c r="G31" s="37"/>
      <c r="H31" s="37"/>
      <c r="I31" s="37"/>
      <c r="J31" s="37"/>
      <c r="K31" s="45"/>
      <c r="L31" s="45"/>
      <c r="M31" s="45"/>
      <c r="N31" s="37"/>
      <c r="O31" s="40"/>
      <c r="P31" s="37"/>
      <c r="Q31" s="37"/>
      <c r="R31" s="37"/>
      <c r="S31" s="37"/>
      <c r="T31" s="37"/>
      <c r="U31" s="37"/>
      <c r="V31" s="37"/>
      <c r="W31" s="37"/>
      <c r="X31" s="37"/>
      <c r="Y31" s="40"/>
      <c r="Z31" s="28"/>
      <c r="AA31" s="28"/>
      <c r="AB31" s="28"/>
      <c r="AD31" s="28"/>
      <c r="AE31" s="1"/>
    </row>
    <row r="32" spans="1:32" ht="15" customHeight="1">
      <c r="A32" s="23" t="s">
        <v>6</v>
      </c>
      <c r="B32" s="39">
        <v>1990</v>
      </c>
      <c r="C32" s="39">
        <v>1991</v>
      </c>
      <c r="D32" s="39">
        <v>1992</v>
      </c>
      <c r="E32" s="39">
        <v>1993</v>
      </c>
      <c r="F32" s="39">
        <v>1994</v>
      </c>
      <c r="G32" s="39" t="s">
        <v>1</v>
      </c>
      <c r="H32" s="39" t="s">
        <v>2</v>
      </c>
      <c r="I32" s="39" t="s">
        <v>3</v>
      </c>
      <c r="J32" s="39" t="s">
        <v>4</v>
      </c>
      <c r="K32" s="39">
        <v>1999</v>
      </c>
      <c r="L32" s="39">
        <v>2000</v>
      </c>
      <c r="M32" s="39">
        <v>2001</v>
      </c>
      <c r="N32" s="39">
        <v>2002</v>
      </c>
      <c r="O32" s="39">
        <v>2003</v>
      </c>
      <c r="P32" s="39">
        <v>2004</v>
      </c>
      <c r="Q32" s="39">
        <v>2005</v>
      </c>
      <c r="R32" s="39">
        <v>2006</v>
      </c>
      <c r="S32" s="39">
        <v>2007</v>
      </c>
      <c r="T32" s="39">
        <v>2008</v>
      </c>
      <c r="U32" s="39">
        <v>2009</v>
      </c>
      <c r="V32" s="39">
        <v>2010</v>
      </c>
      <c r="W32" s="39">
        <v>2011</v>
      </c>
      <c r="X32" s="39">
        <v>2012</v>
      </c>
      <c r="Y32" s="39">
        <v>2013</v>
      </c>
      <c r="Z32" s="49">
        <v>2014</v>
      </c>
      <c r="AA32" s="51">
        <v>2015</v>
      </c>
      <c r="AB32" s="51">
        <v>2016</v>
      </c>
      <c r="AC32" s="51">
        <v>2017</v>
      </c>
      <c r="AD32" s="51">
        <v>2018</v>
      </c>
      <c r="AE32" s="23"/>
    </row>
    <row r="33" spans="1:32" ht="15" customHeight="1">
      <c r="A33" s="20" t="s">
        <v>9</v>
      </c>
      <c r="B33" s="40">
        <v>12.252065834433751</v>
      </c>
      <c r="C33" s="40">
        <v>15.428527347064723</v>
      </c>
      <c r="D33" s="40">
        <v>19.512549291875974</v>
      </c>
      <c r="E33" s="40">
        <v>19.966329507966112</v>
      </c>
      <c r="F33" s="40">
        <v>4.991582376991528</v>
      </c>
      <c r="G33" s="40">
        <v>4.0840219448112496</v>
      </c>
      <c r="H33" s="40">
        <v>4.0840219448112496</v>
      </c>
      <c r="I33" s="40">
        <v>3.6302417287211113</v>
      </c>
      <c r="J33" s="41">
        <v>3.6302417287211104</v>
      </c>
      <c r="K33" s="41">
        <v>2.7589837138280444</v>
      </c>
      <c r="L33" s="42" t="s">
        <v>5</v>
      </c>
      <c r="M33" s="41">
        <v>1.8421064976789141</v>
      </c>
      <c r="N33" s="42" t="s">
        <v>5</v>
      </c>
      <c r="O33" s="42" t="s">
        <v>5</v>
      </c>
      <c r="P33" s="42" t="s">
        <v>5</v>
      </c>
      <c r="Q33" s="42" t="s">
        <v>5</v>
      </c>
      <c r="R33" s="42" t="s">
        <v>5</v>
      </c>
      <c r="S33" s="42" t="s">
        <v>5</v>
      </c>
      <c r="T33" s="42" t="s">
        <v>5</v>
      </c>
      <c r="U33" s="42" t="s">
        <v>5</v>
      </c>
      <c r="V33" s="42" t="s">
        <v>5</v>
      </c>
      <c r="W33" s="42" t="s">
        <v>5</v>
      </c>
      <c r="X33" s="42" t="s">
        <v>5</v>
      </c>
      <c r="Y33" s="42" t="s">
        <v>5</v>
      </c>
      <c r="Z33" s="52" t="s">
        <v>5</v>
      </c>
      <c r="AA33" s="54" t="s">
        <v>5</v>
      </c>
      <c r="AB33" s="54" t="s">
        <v>5</v>
      </c>
      <c r="AC33" s="54" t="s">
        <v>5</v>
      </c>
      <c r="AD33" s="54" t="s">
        <v>5</v>
      </c>
    </row>
    <row r="34" spans="1:32" ht="15" customHeight="1">
      <c r="A34" s="20" t="s">
        <v>10</v>
      </c>
      <c r="B34" s="40">
        <v>70.789713710061662</v>
      </c>
      <c r="C34" s="40">
        <v>78.957757599684172</v>
      </c>
      <c r="D34" s="40">
        <v>85.310680624946116</v>
      </c>
      <c r="E34" s="40">
        <v>88.033361921486943</v>
      </c>
      <c r="F34" s="40">
        <v>34.941076638940693</v>
      </c>
      <c r="G34" s="40">
        <v>44.016680960743471</v>
      </c>
      <c r="H34" s="40">
        <v>39.932659015932224</v>
      </c>
      <c r="I34" s="40">
        <v>38.571318367661803</v>
      </c>
      <c r="J34" s="41">
        <v>39.478878799842079</v>
      </c>
      <c r="K34" s="41">
        <v>37.456834156944446</v>
      </c>
      <c r="L34" s="42" t="s">
        <v>5</v>
      </c>
      <c r="M34" s="41">
        <v>35.034246325514701</v>
      </c>
      <c r="N34" s="42" t="s">
        <v>5</v>
      </c>
      <c r="O34" s="42" t="s">
        <v>5</v>
      </c>
      <c r="P34" s="42" t="s">
        <v>5</v>
      </c>
      <c r="Q34" s="42" t="s">
        <v>5</v>
      </c>
      <c r="R34" s="42" t="s">
        <v>5</v>
      </c>
      <c r="S34" s="42" t="s">
        <v>5</v>
      </c>
      <c r="T34" s="42" t="s">
        <v>5</v>
      </c>
      <c r="U34" s="42" t="s">
        <v>5</v>
      </c>
      <c r="V34" s="42" t="s">
        <v>5</v>
      </c>
      <c r="W34" s="42" t="s">
        <v>5</v>
      </c>
      <c r="X34" s="42" t="s">
        <v>5</v>
      </c>
      <c r="Y34" s="42" t="s">
        <v>5</v>
      </c>
      <c r="Z34" s="52" t="s">
        <v>5</v>
      </c>
      <c r="AA34" s="54" t="s">
        <v>5</v>
      </c>
      <c r="AB34" s="54" t="s">
        <v>5</v>
      </c>
      <c r="AC34" s="54" t="s">
        <v>5</v>
      </c>
      <c r="AD34" s="54" t="s">
        <v>5</v>
      </c>
    </row>
    <row r="35" spans="1:32" ht="15" customHeight="1">
      <c r="A35" s="20" t="s">
        <v>11</v>
      </c>
      <c r="B35" s="40">
        <v>0.45378021609013891</v>
      </c>
      <c r="C35" s="40">
        <v>0.90756043218027782</v>
      </c>
      <c r="D35" s="40">
        <v>0.90756043218027782</v>
      </c>
      <c r="E35" s="40">
        <v>1.8151208643605556</v>
      </c>
      <c r="F35" s="40">
        <v>0.90756043218027782</v>
      </c>
      <c r="G35" s="40">
        <v>0.90756043218027782</v>
      </c>
      <c r="H35" s="40">
        <v>0.90756043218027782</v>
      </c>
      <c r="I35" s="40">
        <v>0.90756043218027782</v>
      </c>
      <c r="J35" s="41">
        <v>0.9075604321802776</v>
      </c>
      <c r="K35" s="46">
        <v>1.0872573977519728</v>
      </c>
      <c r="L35" s="42" t="s">
        <v>5</v>
      </c>
      <c r="M35" s="46">
        <v>0.27226812965408331</v>
      </c>
      <c r="N35" s="42" t="s">
        <v>5</v>
      </c>
      <c r="O35" s="42" t="s">
        <v>5</v>
      </c>
      <c r="P35" s="42" t="s">
        <v>5</v>
      </c>
      <c r="Q35" s="42" t="s">
        <v>5</v>
      </c>
      <c r="R35" s="42" t="s">
        <v>5</v>
      </c>
      <c r="S35" s="42" t="s">
        <v>5</v>
      </c>
      <c r="T35" s="42" t="s">
        <v>5</v>
      </c>
      <c r="U35" s="42" t="s">
        <v>5</v>
      </c>
      <c r="V35" s="42" t="s">
        <v>5</v>
      </c>
      <c r="W35" s="42" t="s">
        <v>5</v>
      </c>
      <c r="X35" s="42" t="s">
        <v>5</v>
      </c>
      <c r="Y35" s="42" t="s">
        <v>5</v>
      </c>
      <c r="Z35" s="52" t="s">
        <v>5</v>
      </c>
      <c r="AA35" s="54" t="s">
        <v>5</v>
      </c>
      <c r="AB35" s="54" t="s">
        <v>5</v>
      </c>
      <c r="AC35" s="54" t="s">
        <v>5</v>
      </c>
      <c r="AD35" s="54" t="s">
        <v>5</v>
      </c>
    </row>
    <row r="36" spans="1:32" ht="15" customHeight="1">
      <c r="A36" s="20" t="s">
        <v>12</v>
      </c>
      <c r="B36" s="40">
        <v>9.0756043218027784</v>
      </c>
      <c r="C36" s="40">
        <v>12.252065834433751</v>
      </c>
      <c r="D36" s="40">
        <v>9.5293845378929163</v>
      </c>
      <c r="E36" s="40">
        <v>10.436944970073194</v>
      </c>
      <c r="F36" s="40">
        <v>13.613406482704166</v>
      </c>
      <c r="G36" s="40">
        <v>5.4453625930816667</v>
      </c>
      <c r="H36" s="40">
        <v>10.890725186163333</v>
      </c>
      <c r="I36" s="40">
        <v>17.243648211425278</v>
      </c>
      <c r="J36" s="41">
        <v>17.697428427515412</v>
      </c>
      <c r="K36" s="46">
        <v>20.226799352001827</v>
      </c>
      <c r="L36" s="42" t="s">
        <v>5</v>
      </c>
      <c r="M36" s="46">
        <v>21.378298782507677</v>
      </c>
      <c r="N36" s="42" t="s">
        <v>5</v>
      </c>
      <c r="O36" s="42" t="s">
        <v>5</v>
      </c>
      <c r="P36" s="42" t="s">
        <v>5</v>
      </c>
      <c r="Q36" s="42" t="s">
        <v>5</v>
      </c>
      <c r="R36" s="42" t="s">
        <v>5</v>
      </c>
      <c r="S36" s="42" t="s">
        <v>5</v>
      </c>
      <c r="T36" s="42" t="s">
        <v>5</v>
      </c>
      <c r="U36" s="42" t="s">
        <v>5</v>
      </c>
      <c r="V36" s="42" t="s">
        <v>5</v>
      </c>
      <c r="W36" s="42" t="s">
        <v>5</v>
      </c>
      <c r="X36" s="42" t="s">
        <v>5</v>
      </c>
      <c r="Y36" s="42" t="s">
        <v>5</v>
      </c>
      <c r="Z36" s="52" t="s">
        <v>5</v>
      </c>
      <c r="AA36" s="54" t="s">
        <v>5</v>
      </c>
      <c r="AB36" s="54" t="s">
        <v>5</v>
      </c>
      <c r="AC36" s="54" t="s">
        <v>5</v>
      </c>
      <c r="AD36" s="54" t="s">
        <v>5</v>
      </c>
    </row>
    <row r="37" spans="1:32" ht="15" customHeight="1">
      <c r="A37" s="20" t="s">
        <v>13</v>
      </c>
      <c r="B37" s="40">
        <v>11.344505402253473</v>
      </c>
      <c r="C37" s="40">
        <v>10.436944970073194</v>
      </c>
      <c r="D37" s="40">
        <v>16.336087779244998</v>
      </c>
      <c r="E37" s="40">
        <v>11.798285618343611</v>
      </c>
      <c r="F37" s="40">
        <v>4.0840219448112496</v>
      </c>
      <c r="G37" s="40">
        <v>4.0840219448112496</v>
      </c>
      <c r="H37" s="40">
        <v>4.991582376991528</v>
      </c>
      <c r="I37" s="40">
        <v>5.4453625930816667</v>
      </c>
      <c r="J37" s="41">
        <v>5.4453625930816658</v>
      </c>
      <c r="K37" s="46">
        <v>5.5883033611500608</v>
      </c>
      <c r="L37" s="42" t="s">
        <v>5</v>
      </c>
      <c r="M37" s="46">
        <v>6.4848021609013884</v>
      </c>
      <c r="N37" s="42" t="s">
        <v>5</v>
      </c>
      <c r="O37" s="42" t="s">
        <v>5</v>
      </c>
      <c r="P37" s="42" t="s">
        <v>5</v>
      </c>
      <c r="Q37" s="42" t="s">
        <v>5</v>
      </c>
      <c r="R37" s="42" t="s">
        <v>5</v>
      </c>
      <c r="S37" s="42" t="s">
        <v>5</v>
      </c>
      <c r="T37" s="42" t="s">
        <v>5</v>
      </c>
      <c r="U37" s="42" t="s">
        <v>5</v>
      </c>
      <c r="V37" s="42" t="s">
        <v>5</v>
      </c>
      <c r="W37" s="42" t="s">
        <v>5</v>
      </c>
      <c r="X37" s="42" t="s">
        <v>5</v>
      </c>
      <c r="Y37" s="42" t="s">
        <v>5</v>
      </c>
      <c r="Z37" s="52" t="s">
        <v>5</v>
      </c>
      <c r="AA37" s="54" t="s">
        <v>5</v>
      </c>
      <c r="AB37" s="54" t="s">
        <v>5</v>
      </c>
      <c r="AC37" s="54" t="s">
        <v>5</v>
      </c>
      <c r="AD37" s="54" t="s">
        <v>5</v>
      </c>
    </row>
    <row r="38" spans="1:32" s="1" customFormat="1" ht="15" customHeight="1">
      <c r="A38" s="23" t="s">
        <v>24</v>
      </c>
      <c r="B38" s="43">
        <v>103.9156694846418</v>
      </c>
      <c r="C38" s="43">
        <v>117.98285618343613</v>
      </c>
      <c r="D38" s="43">
        <v>131.59626266614026</v>
      </c>
      <c r="E38" s="43">
        <v>132.0500428822304</v>
      </c>
      <c r="F38" s="43">
        <v>58.537647875627911</v>
      </c>
      <c r="G38" s="43">
        <v>58.537647875627911</v>
      </c>
      <c r="H38" s="43">
        <v>60.806548956078615</v>
      </c>
      <c r="I38" s="43">
        <v>65.798131333070131</v>
      </c>
      <c r="J38" s="43">
        <v>67.159471981340545</v>
      </c>
      <c r="K38" s="43">
        <v>67.118177981676354</v>
      </c>
      <c r="L38" s="43">
        <v>74.8</v>
      </c>
      <c r="M38" s="43">
        <v>65.011721896256759</v>
      </c>
      <c r="N38" s="43">
        <v>58.2</v>
      </c>
      <c r="O38" s="43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9"/>
    </row>
    <row r="39" spans="1:32" ht="15" customHeight="1">
      <c r="A39" s="21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40"/>
      <c r="N39" s="37"/>
      <c r="O39" s="40"/>
      <c r="P39" s="37"/>
      <c r="Q39" s="37"/>
      <c r="R39" s="37"/>
      <c r="S39" s="37"/>
      <c r="T39" s="37"/>
      <c r="U39" s="37"/>
      <c r="V39" s="37"/>
      <c r="W39" s="37"/>
      <c r="X39" s="37"/>
      <c r="Y39" s="40"/>
      <c r="Z39" s="28"/>
      <c r="AA39" s="28"/>
      <c r="AB39" s="28"/>
      <c r="AD39" s="28"/>
      <c r="AE39" s="1"/>
    </row>
    <row r="40" spans="1:32" ht="15" customHeight="1">
      <c r="A40" s="23" t="s">
        <v>29</v>
      </c>
      <c r="B40" s="39">
        <v>1990</v>
      </c>
      <c r="C40" s="39">
        <v>1991</v>
      </c>
      <c r="D40" s="39">
        <v>1992</v>
      </c>
      <c r="E40" s="39">
        <v>1993</v>
      </c>
      <c r="F40" s="39">
        <v>1994</v>
      </c>
      <c r="G40" s="39" t="s">
        <v>1</v>
      </c>
      <c r="H40" s="39" t="s">
        <v>2</v>
      </c>
      <c r="I40" s="39" t="s">
        <v>3</v>
      </c>
      <c r="J40" s="39" t="s">
        <v>4</v>
      </c>
      <c r="K40" s="39">
        <v>1999</v>
      </c>
      <c r="L40" s="39">
        <v>2000</v>
      </c>
      <c r="M40" s="39">
        <v>2001</v>
      </c>
      <c r="N40" s="39">
        <v>2002</v>
      </c>
      <c r="O40" s="39">
        <v>2003</v>
      </c>
      <c r="P40" s="39">
        <v>2004</v>
      </c>
      <c r="Q40" s="39">
        <v>2005</v>
      </c>
      <c r="R40" s="39">
        <v>2006</v>
      </c>
      <c r="S40" s="39">
        <v>2007</v>
      </c>
      <c r="T40" s="39">
        <v>2008</v>
      </c>
      <c r="U40" s="39">
        <v>2009</v>
      </c>
      <c r="V40" s="39">
        <v>2010</v>
      </c>
      <c r="W40" s="39">
        <v>2011</v>
      </c>
      <c r="X40" s="39">
        <v>2012</v>
      </c>
      <c r="Y40" s="39">
        <v>2013</v>
      </c>
      <c r="Z40" s="49">
        <v>2014</v>
      </c>
      <c r="AA40" s="51">
        <v>2015</v>
      </c>
      <c r="AB40" s="51">
        <v>2016</v>
      </c>
      <c r="AC40" s="23">
        <v>2017</v>
      </c>
      <c r="AD40" s="23">
        <v>2018</v>
      </c>
      <c r="AE40" s="23">
        <v>2019</v>
      </c>
      <c r="AF40" s="23">
        <v>2020</v>
      </c>
    </row>
    <row r="41" spans="1:32" ht="15" customHeight="1">
      <c r="A41" s="20" t="s">
        <v>9</v>
      </c>
      <c r="B41" s="22">
        <v>2423.1863539213418</v>
      </c>
      <c r="C41" s="22">
        <v>2412.2956287351781</v>
      </c>
      <c r="D41" s="22">
        <v>2385.06881576977</v>
      </c>
      <c r="E41" s="22">
        <v>2331.0689700550433</v>
      </c>
      <c r="F41" s="22">
        <v>2538.446528808237</v>
      </c>
      <c r="G41" s="22">
        <v>2760.7988346924053</v>
      </c>
      <c r="H41" s="22">
        <v>3074.3609640106911</v>
      </c>
      <c r="I41" s="22">
        <v>3102.4953374082797</v>
      </c>
      <c r="J41" s="22">
        <v>3337.099709126881</v>
      </c>
      <c r="K41" s="22">
        <v>3752.1609792220429</v>
      </c>
      <c r="L41" s="13" t="s">
        <v>5</v>
      </c>
      <c r="M41" s="22">
        <v>4171.8719878106185</v>
      </c>
      <c r="N41" s="13" t="s">
        <v>5</v>
      </c>
      <c r="O41" s="22">
        <v>4299.9445606256231</v>
      </c>
      <c r="P41" s="13" t="s">
        <v>5</v>
      </c>
      <c r="Q41" s="22">
        <v>4526.1237861913414</v>
      </c>
      <c r="R41" s="13" t="s">
        <v>5</v>
      </c>
      <c r="S41" s="22">
        <v>5046</v>
      </c>
      <c r="T41" s="13" t="s">
        <v>5</v>
      </c>
      <c r="U41" s="22">
        <v>4699.2166201024729</v>
      </c>
      <c r="V41" s="13" t="s">
        <v>5</v>
      </c>
      <c r="W41" s="22">
        <v>6239</v>
      </c>
      <c r="X41" s="22">
        <v>6451</v>
      </c>
      <c r="Y41" s="50">
        <v>7894</v>
      </c>
      <c r="Z41" s="50">
        <v>8092</v>
      </c>
      <c r="AA41" s="50">
        <v>8058</v>
      </c>
      <c r="AB41" s="50">
        <v>8505</v>
      </c>
      <c r="AC41" s="50">
        <v>9072</v>
      </c>
      <c r="AD41" s="28">
        <v>9388</v>
      </c>
      <c r="AE41" s="9">
        <v>10229</v>
      </c>
      <c r="AF41" s="28">
        <v>10520</v>
      </c>
    </row>
    <row r="42" spans="1:32" ht="15" customHeight="1">
      <c r="A42" s="20" t="s">
        <v>10</v>
      </c>
      <c r="B42" s="22">
        <v>1154.4168697333134</v>
      </c>
      <c r="C42" s="22">
        <v>1075.9128923497192</v>
      </c>
      <c r="D42" s="22">
        <v>1079.0893538623502</v>
      </c>
      <c r="E42" s="22">
        <v>1121.2909139587332</v>
      </c>
      <c r="F42" s="22">
        <v>1197.0722100457865</v>
      </c>
      <c r="G42" s="22">
        <v>1159.8622323263951</v>
      </c>
      <c r="H42" s="22">
        <v>1182.0974629148118</v>
      </c>
      <c r="I42" s="22">
        <v>1187.0890452918034</v>
      </c>
      <c r="J42" s="22">
        <v>1178.0134409700004</v>
      </c>
      <c r="K42" s="22"/>
      <c r="L42" s="13" t="s">
        <v>5</v>
      </c>
      <c r="M42" s="22"/>
      <c r="N42" s="13" t="s">
        <v>5</v>
      </c>
      <c r="O42" s="22"/>
      <c r="P42" s="13" t="s">
        <v>5</v>
      </c>
      <c r="Q42" s="22"/>
      <c r="R42" s="13" t="s">
        <v>5</v>
      </c>
      <c r="S42" s="22"/>
      <c r="T42" s="13" t="s">
        <v>5</v>
      </c>
      <c r="U42" s="22"/>
      <c r="V42" s="13" t="s">
        <v>5</v>
      </c>
      <c r="W42" s="22"/>
      <c r="X42" s="22"/>
      <c r="Y42" s="50"/>
      <c r="Z42" s="50"/>
      <c r="AA42" s="50"/>
      <c r="AB42" s="50"/>
      <c r="AC42" s="28"/>
      <c r="AD42" s="28"/>
      <c r="AF42" s="28"/>
    </row>
    <row r="43" spans="1:32" ht="15" customHeight="1">
      <c r="A43" s="20" t="s">
        <v>21</v>
      </c>
      <c r="B43" s="22">
        <v>1281.9291104546423</v>
      </c>
      <c r="C43" s="22">
        <v>1373.1389338887602</v>
      </c>
      <c r="D43" s="22">
        <v>1405.3573292311601</v>
      </c>
      <c r="E43" s="22">
        <v>1440.7521860861909</v>
      </c>
      <c r="F43" s="22">
        <v>1287.374473047724</v>
      </c>
      <c r="G43" s="22">
        <v>1372.6851536726701</v>
      </c>
      <c r="H43" s="22">
        <v>1449.8277904079937</v>
      </c>
      <c r="I43" s="22">
        <v>1474.7857022929513</v>
      </c>
      <c r="J43" s="22">
        <v>1423.0547576586753</v>
      </c>
      <c r="K43" s="22"/>
      <c r="L43" s="13" t="s">
        <v>5</v>
      </c>
      <c r="M43" s="22">
        <v>0</v>
      </c>
      <c r="N43" s="13" t="s">
        <v>5</v>
      </c>
      <c r="O43" s="22"/>
      <c r="P43" s="13" t="s">
        <v>5</v>
      </c>
      <c r="Q43" s="22"/>
      <c r="R43" s="13" t="s">
        <v>5</v>
      </c>
      <c r="S43" s="22"/>
      <c r="T43" s="13" t="s">
        <v>5</v>
      </c>
      <c r="U43" s="22"/>
      <c r="V43" s="13" t="s">
        <v>5</v>
      </c>
      <c r="W43" s="22"/>
      <c r="X43" s="22"/>
      <c r="Y43" s="50"/>
      <c r="Z43" s="50"/>
      <c r="AA43" s="50"/>
      <c r="AB43" s="50"/>
      <c r="AC43" s="28"/>
      <c r="AD43" s="28"/>
      <c r="AF43" s="28"/>
    </row>
    <row r="44" spans="1:32" ht="15" customHeight="1">
      <c r="A44" s="20" t="s">
        <v>22</v>
      </c>
      <c r="B44" s="22">
        <v>2436.3459801879558</v>
      </c>
      <c r="C44" s="22">
        <v>2449.0518262384794</v>
      </c>
      <c r="D44" s="22">
        <v>2484.4466830935103</v>
      </c>
      <c r="E44" s="22">
        <v>2562.0431000449244</v>
      </c>
      <c r="F44" s="22">
        <v>2484.4466830935107</v>
      </c>
      <c r="G44" s="22">
        <v>2532.5473859990652</v>
      </c>
      <c r="H44" s="22">
        <v>2631.9252533228055</v>
      </c>
      <c r="I44" s="22">
        <v>2661.8747475847549</v>
      </c>
      <c r="J44" s="22">
        <v>2601.0681986286754</v>
      </c>
      <c r="K44" s="22">
        <v>2495.2541666968541</v>
      </c>
      <c r="L44" s="13" t="s">
        <v>5</v>
      </c>
      <c r="M44" s="22">
        <v>2954.4126430125398</v>
      </c>
      <c r="N44" s="13" t="s">
        <v>5</v>
      </c>
      <c r="O44" s="22">
        <v>3217.4007692270629</v>
      </c>
      <c r="P44" s="13" t="s">
        <v>5</v>
      </c>
      <c r="Q44" s="22">
        <v>3309.9909402349481</v>
      </c>
      <c r="R44" s="13" t="s">
        <v>5</v>
      </c>
      <c r="S44" s="22">
        <v>3474.3846648758745</v>
      </c>
      <c r="T44" s="13" t="s">
        <v>5</v>
      </c>
      <c r="U44" s="22">
        <v>3647.5495212687083</v>
      </c>
      <c r="V44" s="13" t="s">
        <v>5</v>
      </c>
      <c r="W44" s="22">
        <v>4167</v>
      </c>
      <c r="X44" s="22">
        <v>4057</v>
      </c>
      <c r="Y44" s="50">
        <v>4445</v>
      </c>
      <c r="Z44" s="50">
        <v>4565</v>
      </c>
      <c r="AA44" s="50">
        <v>4673</v>
      </c>
      <c r="AB44" s="50">
        <v>4604</v>
      </c>
      <c r="AC44" s="50">
        <v>4729</v>
      </c>
      <c r="AD44" s="28">
        <v>4897</v>
      </c>
      <c r="AE44" s="9">
        <v>5221</v>
      </c>
      <c r="AF44" s="28">
        <v>5603</v>
      </c>
    </row>
    <row r="45" spans="1:32" ht="15" customHeight="1">
      <c r="A45" s="20" t="s">
        <v>11</v>
      </c>
      <c r="B45" s="22">
        <v>6.8067032413520829</v>
      </c>
      <c r="C45" s="22">
        <v>8.1680438896225009</v>
      </c>
      <c r="D45" s="22">
        <v>8.1680438896225009</v>
      </c>
      <c r="E45" s="22">
        <v>7.7142636735323613</v>
      </c>
      <c r="F45" s="22">
        <v>10.890725186163332</v>
      </c>
      <c r="G45" s="22">
        <v>10.436944970073194</v>
      </c>
      <c r="H45" s="22">
        <v>3.6302417287211113</v>
      </c>
      <c r="I45" s="22">
        <v>12.252065834433749</v>
      </c>
      <c r="J45" s="22">
        <v>10.890725186163332</v>
      </c>
      <c r="K45" s="22">
        <v>9.1521766080411542</v>
      </c>
      <c r="L45" s="13" t="s">
        <v>5</v>
      </c>
      <c r="M45" s="22">
        <v>9.7886345553902192</v>
      </c>
      <c r="N45" s="13" t="s">
        <v>5</v>
      </c>
      <c r="O45" s="22">
        <v>14.650962048742382</v>
      </c>
      <c r="P45" s="13" t="s">
        <v>5</v>
      </c>
      <c r="Q45" s="22">
        <v>24.897819193023707</v>
      </c>
      <c r="R45" s="13" t="s">
        <v>5</v>
      </c>
      <c r="S45" s="22">
        <v>19</v>
      </c>
      <c r="T45" s="13" t="s">
        <v>5</v>
      </c>
      <c r="U45" s="22">
        <v>30.144693938151637</v>
      </c>
      <c r="V45" s="13" t="s">
        <v>5</v>
      </c>
      <c r="W45" s="22">
        <v>38</v>
      </c>
      <c r="X45" s="22">
        <v>53</v>
      </c>
      <c r="Y45" s="50">
        <v>21</v>
      </c>
      <c r="Z45" s="50">
        <v>26</v>
      </c>
      <c r="AA45" s="50">
        <v>28</v>
      </c>
      <c r="AB45" s="50">
        <v>27</v>
      </c>
      <c r="AC45" s="50">
        <v>31</v>
      </c>
      <c r="AD45" s="28">
        <v>35</v>
      </c>
      <c r="AE45" s="9">
        <v>35</v>
      </c>
      <c r="AF45" s="28">
        <v>39</v>
      </c>
    </row>
    <row r="46" spans="1:32" ht="15" customHeight="1">
      <c r="A46" s="20" t="s">
        <v>12</v>
      </c>
      <c r="B46" s="22">
        <v>73.058614790512365</v>
      </c>
      <c r="C46" s="22">
        <v>80.319098247954585</v>
      </c>
      <c r="D46" s="22">
        <v>79.865318031864462</v>
      </c>
      <c r="E46" s="22">
        <v>102.55432883637138</v>
      </c>
      <c r="F46" s="22">
        <v>135.22650439486139</v>
      </c>
      <c r="G46" s="22">
        <v>142.94076806839374</v>
      </c>
      <c r="H46" s="22">
        <v>151.56259217410641</v>
      </c>
      <c r="I46" s="22">
        <v>162.90709757635986</v>
      </c>
      <c r="J46" s="22">
        <v>198.30195443139064</v>
      </c>
      <c r="K46" s="22">
        <v>313.21810182563848</v>
      </c>
      <c r="L46" s="13" t="s">
        <v>5</v>
      </c>
      <c r="M46" s="22">
        <v>329.40238156956508</v>
      </c>
      <c r="N46" s="13" t="s">
        <v>5</v>
      </c>
      <c r="O46" s="22">
        <v>302.13452825580526</v>
      </c>
      <c r="P46" s="13" t="s">
        <v>5</v>
      </c>
      <c r="Q46" s="22">
        <v>372.95946021398083</v>
      </c>
      <c r="R46" s="13" t="s">
        <v>5</v>
      </c>
      <c r="S46" s="22">
        <v>370</v>
      </c>
      <c r="T46" s="13" t="s">
        <v>5</v>
      </c>
      <c r="U46" s="22">
        <v>431.79381773825054</v>
      </c>
      <c r="V46" s="13" t="s">
        <v>5</v>
      </c>
      <c r="W46" s="22">
        <v>405</v>
      </c>
      <c r="X46" s="22">
        <v>385</v>
      </c>
      <c r="Y46" s="50">
        <v>359</v>
      </c>
      <c r="Z46" s="50">
        <v>352</v>
      </c>
      <c r="AA46" s="50">
        <v>342</v>
      </c>
      <c r="AB46" s="50">
        <v>352</v>
      </c>
      <c r="AC46" s="50">
        <v>344</v>
      </c>
      <c r="AD46" s="50">
        <v>380</v>
      </c>
      <c r="AE46" s="9">
        <v>430</v>
      </c>
      <c r="AF46" s="28">
        <v>415</v>
      </c>
    </row>
    <row r="47" spans="1:32" ht="15" customHeight="1">
      <c r="A47" s="20" t="s">
        <v>13</v>
      </c>
      <c r="B47" s="22">
        <v>101.19298818810098</v>
      </c>
      <c r="C47" s="22">
        <v>93.932504730658749</v>
      </c>
      <c r="D47" s="22">
        <v>118.43663639952626</v>
      </c>
      <c r="E47" s="22">
        <v>281.79751419197618</v>
      </c>
      <c r="F47" s="22">
        <v>496.88933661870203</v>
      </c>
      <c r="G47" s="22">
        <v>559.96478665523148</v>
      </c>
      <c r="H47" s="22">
        <v>482.8221499199077</v>
      </c>
      <c r="I47" s="22">
        <v>868.5353335965259</v>
      </c>
      <c r="J47" s="22">
        <v>721.51054358332067</v>
      </c>
      <c r="K47" s="22">
        <v>843.87509369631209</v>
      </c>
      <c r="L47" s="13" t="s">
        <v>5</v>
      </c>
      <c r="M47" s="22">
        <v>886.84418257932384</v>
      </c>
      <c r="N47" s="13" t="s">
        <v>5</v>
      </c>
      <c r="O47" s="22">
        <v>949.43275569862681</v>
      </c>
      <c r="P47" s="13" t="s">
        <v>5</v>
      </c>
      <c r="Q47" s="22">
        <v>1172.7397895040999</v>
      </c>
      <c r="R47" s="13" t="s">
        <v>5</v>
      </c>
      <c r="S47" s="22">
        <v>1101</v>
      </c>
      <c r="T47" s="13" t="s">
        <v>5</v>
      </c>
      <c r="U47" s="22">
        <v>1129.3764235536057</v>
      </c>
      <c r="V47" s="13" t="s">
        <v>5</v>
      </c>
      <c r="W47" s="22">
        <v>1386</v>
      </c>
      <c r="X47" s="22">
        <v>1567</v>
      </c>
      <c r="Y47" s="50">
        <v>1520</v>
      </c>
      <c r="Z47" s="50">
        <v>1560</v>
      </c>
      <c r="AA47" s="50">
        <v>1707</v>
      </c>
      <c r="AB47" s="50">
        <v>1747</v>
      </c>
      <c r="AC47" s="50">
        <v>1906</v>
      </c>
      <c r="AD47" s="28">
        <v>1849</v>
      </c>
      <c r="AE47" s="9">
        <v>1845</v>
      </c>
      <c r="AF47" s="28">
        <v>1915</v>
      </c>
    </row>
    <row r="48" spans="1:32" s="1" customFormat="1" ht="15" customHeight="1">
      <c r="A48" s="23" t="s">
        <v>23</v>
      </c>
      <c r="B48" s="17">
        <v>5040.5906403292638</v>
      </c>
      <c r="C48" s="17">
        <v>5043.7671018418941</v>
      </c>
      <c r="D48" s="17">
        <v>5075.9854971842933</v>
      </c>
      <c r="E48" s="17">
        <v>5285.1781768018482</v>
      </c>
      <c r="F48" s="17">
        <v>5665.8997781014741</v>
      </c>
      <c r="G48" s="17">
        <v>6006.6887203851693</v>
      </c>
      <c r="H48" s="17">
        <v>6344.3012011562323</v>
      </c>
      <c r="I48" s="17">
        <v>6808.0645820003529</v>
      </c>
      <c r="J48" s="17">
        <v>6868.8711309564296</v>
      </c>
      <c r="K48" s="17">
        <v>7413.6605180488887</v>
      </c>
      <c r="L48" s="17">
        <v>7719.6924144785899</v>
      </c>
      <c r="M48" s="17">
        <v>8352.3198295274378</v>
      </c>
      <c r="N48" s="17">
        <v>8391.4541257861492</v>
      </c>
      <c r="O48" s="17">
        <v>8783.5635758558601</v>
      </c>
      <c r="P48" s="17">
        <v>9132.6993187053122</v>
      </c>
      <c r="Q48" s="17">
        <v>9406.7117953373927</v>
      </c>
      <c r="R48" s="17">
        <v>9860.1996395975439</v>
      </c>
      <c r="S48" s="17">
        <v>10010.384664875874</v>
      </c>
      <c r="T48" s="17">
        <v>10011.101785028684</v>
      </c>
      <c r="U48" s="17">
        <v>9938.0810766011891</v>
      </c>
      <c r="V48" s="17">
        <v>10188.010892299482</v>
      </c>
      <c r="W48" s="17">
        <v>12235</v>
      </c>
      <c r="X48" s="17">
        <v>12513</v>
      </c>
      <c r="Y48" s="48">
        <v>14239</v>
      </c>
      <c r="Z48" s="48">
        <v>14595</v>
      </c>
      <c r="AA48" s="48">
        <v>14808</v>
      </c>
      <c r="AB48" s="48">
        <v>15235</v>
      </c>
      <c r="AC48" s="48">
        <v>16082</v>
      </c>
      <c r="AD48" s="48">
        <v>16549</v>
      </c>
      <c r="AE48" s="23">
        <v>17760</v>
      </c>
      <c r="AF48" s="23">
        <v>18494</v>
      </c>
    </row>
    <row r="49" spans="1:31" s="1" customFormat="1" ht="15" customHeight="1">
      <c r="A49" s="2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31" s="1" customFormat="1" ht="15" customHeight="1">
      <c r="A50" s="16" t="s">
        <v>100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/>
      <c r="R50" s="11"/>
      <c r="S50" s="11"/>
      <c r="T50" s="11"/>
      <c r="U50" s="11"/>
      <c r="V50" s="11"/>
      <c r="W50" s="11"/>
      <c r="X50" s="11"/>
      <c r="Y50" s="55"/>
      <c r="Z50" s="55"/>
      <c r="AA50" s="55"/>
      <c r="AB50" s="55"/>
    </row>
    <row r="51" spans="1:31" ht="15" customHeight="1">
      <c r="A51" s="34" t="s">
        <v>0</v>
      </c>
      <c r="B51" s="34" t="s">
        <v>1</v>
      </c>
      <c r="C51" s="34" t="s">
        <v>2</v>
      </c>
      <c r="D51" s="34" t="s">
        <v>3</v>
      </c>
      <c r="E51" s="34" t="s">
        <v>4</v>
      </c>
      <c r="F51" s="34">
        <v>1999</v>
      </c>
      <c r="G51" s="34">
        <v>2000</v>
      </c>
      <c r="H51" s="34">
        <v>2001</v>
      </c>
      <c r="I51" s="34">
        <v>2002</v>
      </c>
      <c r="J51" s="34">
        <v>2003</v>
      </c>
      <c r="K51" s="34">
        <v>2004</v>
      </c>
      <c r="L51" s="34">
        <v>2005</v>
      </c>
      <c r="M51" s="34">
        <v>2006</v>
      </c>
      <c r="N51" s="34">
        <v>2007</v>
      </c>
      <c r="O51" s="34">
        <v>2008</v>
      </c>
      <c r="P51" s="34">
        <v>2009</v>
      </c>
      <c r="Q51" s="34">
        <v>2010</v>
      </c>
      <c r="R51" s="34">
        <v>2011</v>
      </c>
      <c r="S51" s="34">
        <v>2012</v>
      </c>
      <c r="T51" s="34">
        <v>2013</v>
      </c>
      <c r="U51" s="34">
        <v>2014</v>
      </c>
      <c r="V51" s="34">
        <v>2015</v>
      </c>
      <c r="W51" s="34">
        <v>2016</v>
      </c>
      <c r="X51" s="34">
        <v>2017</v>
      </c>
      <c r="Y51" s="34">
        <v>2018</v>
      </c>
      <c r="Z51" s="34">
        <v>2019</v>
      </c>
      <c r="AA51" s="34">
        <v>2020</v>
      </c>
      <c r="AB51" s="34">
        <v>2021</v>
      </c>
      <c r="AE51" s="1"/>
    </row>
    <row r="52" spans="1:31" ht="15" customHeight="1">
      <c r="A52" s="32" t="s">
        <v>30</v>
      </c>
      <c r="B52" s="25">
        <f t="shared" ref="B52:R52" si="4">+(G48-F48)/F48*100</f>
        <v>6.0147365048854873</v>
      </c>
      <c r="C52" s="25">
        <f t="shared" si="4"/>
        <v>5.6206088992974177</v>
      </c>
      <c r="D52" s="25">
        <f t="shared" si="4"/>
        <v>7.3099206065374203</v>
      </c>
      <c r="E52" s="25">
        <f t="shared" si="4"/>
        <v>0.89315470239282779</v>
      </c>
      <c r="F52" s="25">
        <f t="shared" si="4"/>
        <v>7.9312797795436571</v>
      </c>
      <c r="G52" s="25">
        <f t="shared" si="4"/>
        <v>4.1279459139604899</v>
      </c>
      <c r="H52" s="25">
        <f t="shared" si="4"/>
        <v>8.1949821454327658</v>
      </c>
      <c r="I52" s="25">
        <f t="shared" si="4"/>
        <v>0.46854403396242505</v>
      </c>
      <c r="J52" s="25">
        <f t="shared" si="4"/>
        <v>4.6727235136136347</v>
      </c>
      <c r="K52" s="25">
        <f t="shared" si="4"/>
        <v>3.9748757988062113</v>
      </c>
      <c r="L52" s="25">
        <f t="shared" si="4"/>
        <v>3.0003448823816705</v>
      </c>
      <c r="M52" s="25">
        <f t="shared" si="4"/>
        <v>4.8208965484084532</v>
      </c>
      <c r="N52" s="25">
        <f t="shared" si="4"/>
        <v>1.5231438588241373</v>
      </c>
      <c r="O52" s="25">
        <f t="shared" si="4"/>
        <v>7.1637622011372871E-3</v>
      </c>
      <c r="P52" s="25">
        <f t="shared" si="4"/>
        <v>-0.72939732304685623</v>
      </c>
      <c r="Q52" s="25">
        <f t="shared" si="4"/>
        <v>2.514869961030433</v>
      </c>
      <c r="R52" s="25">
        <f t="shared" si="4"/>
        <v>20.092137016144303</v>
      </c>
      <c r="S52" s="25">
        <f t="shared" ref="S52" si="5">+(X48-W48)/W48*100</f>
        <v>2.2721700040866368</v>
      </c>
      <c r="T52" s="25">
        <f>+(Y48-X48)/X48*100</f>
        <v>13.793654599216815</v>
      </c>
      <c r="U52" s="25">
        <f>+(Z48-Y48)/Y48*100</f>
        <v>2.5001755741273968</v>
      </c>
      <c r="V52" s="25">
        <f>+(AA48-Z48)/Z48*100</f>
        <v>1.4594039054470709</v>
      </c>
      <c r="W52" s="25">
        <f t="shared" ref="W52" si="6">+(AB48-AA48)/AA48*100</f>
        <v>2.8835764451647758</v>
      </c>
      <c r="X52" s="25">
        <f>+(AC48-AB48)/AB48*100</f>
        <v>5.5595667870036101</v>
      </c>
      <c r="Y52" s="25">
        <f t="shared" ref="Y52:AA52" si="7">+(AD48-AC48)/AC48*100</f>
        <v>2.9038676781494841</v>
      </c>
      <c r="Z52" s="25">
        <f t="shared" si="7"/>
        <v>7.3176626986524873</v>
      </c>
      <c r="AA52" s="25">
        <f t="shared" si="7"/>
        <v>4.1328828828828827</v>
      </c>
      <c r="AB52" s="55"/>
    </row>
    <row r="53" spans="1:31" ht="15" customHeight="1">
      <c r="A53" s="32" t="s">
        <v>101</v>
      </c>
      <c r="B53" s="15">
        <v>0.70200000000000007</v>
      </c>
      <c r="C53" s="15">
        <v>0.70900000000000007</v>
      </c>
      <c r="D53" s="15">
        <v>0.72799999999999998</v>
      </c>
      <c r="E53" s="15">
        <v>0.74299999999999999</v>
      </c>
      <c r="F53" s="15">
        <v>0.753</v>
      </c>
      <c r="G53" s="15">
        <v>0.77800000000000002</v>
      </c>
      <c r="H53" s="15">
        <v>0.81099999999999994</v>
      </c>
      <c r="I53" s="15">
        <v>0.84200000000000008</v>
      </c>
      <c r="J53" s="15">
        <v>0.86</v>
      </c>
      <c r="K53" s="15">
        <v>0.87</v>
      </c>
      <c r="L53" s="15">
        <v>0.88700000000000001</v>
      </c>
      <c r="M53" s="15">
        <v>0.91</v>
      </c>
      <c r="N53" s="15">
        <v>0.92900000000000005</v>
      </c>
      <c r="O53" s="15">
        <v>0.95</v>
      </c>
      <c r="P53" s="15">
        <v>0.95299999999999996</v>
      </c>
      <c r="Q53" s="15">
        <v>0.96200000000000008</v>
      </c>
      <c r="R53" s="15">
        <v>0.96299999999999997</v>
      </c>
      <c r="S53" s="15">
        <v>0.97699999999999998</v>
      </c>
      <c r="T53" s="15">
        <v>0.99</v>
      </c>
      <c r="U53" s="15">
        <v>0.99199999999999999</v>
      </c>
      <c r="V53" s="15">
        <v>1</v>
      </c>
      <c r="W53" s="15">
        <v>1.0049999999999999</v>
      </c>
      <c r="X53" s="15">
        <v>1.016</v>
      </c>
      <c r="Y53" s="15">
        <v>1.0309999999999999</v>
      </c>
      <c r="Z53" s="15">
        <v>1.046</v>
      </c>
      <c r="AA53" s="15">
        <v>1.0589999999999999</v>
      </c>
      <c r="AB53" s="55"/>
    </row>
    <row r="54" spans="1:31" ht="15" customHeight="1">
      <c r="A54" s="32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2"/>
      <c r="R54" s="32"/>
      <c r="S54" s="32"/>
      <c r="T54" s="32"/>
      <c r="U54" s="32"/>
      <c r="V54" s="32"/>
      <c r="W54" s="32"/>
      <c r="X54" s="32"/>
      <c r="Y54" s="55"/>
      <c r="Z54" s="55"/>
      <c r="AA54" s="55"/>
      <c r="AB54" s="55"/>
    </row>
    <row r="55" spans="1:31" ht="15" customHeight="1">
      <c r="A55" s="32" t="s">
        <v>26</v>
      </c>
      <c r="B55" s="33">
        <f t="shared" ref="B55:V55" si="8">+G11/B53</f>
        <v>4459.5864826294419</v>
      </c>
      <c r="C55" s="33">
        <f t="shared" si="8"/>
        <v>4713.8100021211176</v>
      </c>
      <c r="D55" s="33">
        <f t="shared" si="8"/>
        <v>5102.5341331234567</v>
      </c>
      <c r="E55" s="33">
        <f t="shared" si="8"/>
        <v>5007.4616308520162</v>
      </c>
      <c r="F55" s="33">
        <f t="shared" si="8"/>
        <v>5661.8209849462346</v>
      </c>
      <c r="G55" s="33">
        <f t="shared" si="8"/>
        <v>5729.4344473007714</v>
      </c>
      <c r="H55" s="33">
        <f t="shared" si="8"/>
        <v>5810.0118016783108</v>
      </c>
      <c r="I55" s="33">
        <f t="shared" si="8"/>
        <v>5395.486935866983</v>
      </c>
      <c r="J55" s="33">
        <f t="shared" si="8"/>
        <v>5588.6278706123121</v>
      </c>
      <c r="K55" s="33">
        <f t="shared" si="8"/>
        <v>5828.7356321839079</v>
      </c>
      <c r="L55" s="33">
        <f t="shared" si="8"/>
        <v>5827.9822290678303</v>
      </c>
      <c r="M55" s="33">
        <f t="shared" si="8"/>
        <v>6021.9780219780214</v>
      </c>
      <c r="N55" s="33">
        <f t="shared" si="8"/>
        <v>5914.9623250807317</v>
      </c>
      <c r="O55" s="33">
        <f t="shared" si="8"/>
        <v>5540</v>
      </c>
      <c r="P55" s="33">
        <f t="shared" si="8"/>
        <v>5141.2442918422976</v>
      </c>
      <c r="Q55" s="33">
        <f t="shared" si="8"/>
        <v>5424.1164241164233</v>
      </c>
      <c r="R55" s="33">
        <f t="shared" si="8"/>
        <v>7187.9543094496366</v>
      </c>
      <c r="S55" s="33">
        <f t="shared" si="8"/>
        <v>7243.6028659160702</v>
      </c>
      <c r="T55" s="33">
        <f t="shared" si="8"/>
        <v>9393.939393939394</v>
      </c>
      <c r="U55" s="33">
        <f t="shared" si="8"/>
        <v>9521.1693548387102</v>
      </c>
      <c r="V55" s="33">
        <f t="shared" si="8"/>
        <v>9515</v>
      </c>
      <c r="W55" s="33">
        <f t="shared" ref="W55:X55" si="9">+AB11/W53</f>
        <v>9957.21393034826</v>
      </c>
      <c r="X55" s="33">
        <f t="shared" si="9"/>
        <v>10499.015748031496</v>
      </c>
      <c r="Y55" s="33">
        <f>+AD11/Y53</f>
        <v>10667.313288069836</v>
      </c>
      <c r="Z55" s="33">
        <f>+AE11/Z53</f>
        <v>11326.003824091778</v>
      </c>
      <c r="AA55" s="33">
        <f>+AF11/AA53</f>
        <v>11627.006610009443</v>
      </c>
      <c r="AB55" s="55"/>
    </row>
    <row r="56" spans="1:31" ht="15" customHeight="1">
      <c r="A56" s="32" t="s">
        <v>31</v>
      </c>
      <c r="B56" s="33">
        <f t="shared" ref="B56:S56" si="10">+G19/B53</f>
        <v>1548.7997118973969</v>
      </c>
      <c r="C56" s="33">
        <f t="shared" si="10"/>
        <v>1587.2707135451967</v>
      </c>
      <c r="D56" s="33">
        <f t="shared" si="10"/>
        <v>1601.9438947138144</v>
      </c>
      <c r="E56" s="33">
        <f t="shared" si="10"/>
        <v>1637.3953692296934</v>
      </c>
      <c r="F56" s="33">
        <f t="shared" si="10"/>
        <v>1422.1212841464267</v>
      </c>
      <c r="G56" s="33">
        <f t="shared" si="10"/>
        <v>1252.3136246786632</v>
      </c>
      <c r="H56" s="33">
        <f t="shared" si="10"/>
        <v>1373.3682885325534</v>
      </c>
      <c r="I56" s="33">
        <f t="shared" si="10"/>
        <v>1313.3016627078382</v>
      </c>
      <c r="J56" s="33">
        <f t="shared" si="10"/>
        <v>1413.953488372093</v>
      </c>
      <c r="K56" s="33">
        <f t="shared" si="10"/>
        <v>1439.0804597701149</v>
      </c>
      <c r="L56" s="33">
        <f t="shared" si="10"/>
        <v>1370.9131905298759</v>
      </c>
      <c r="M56" s="33">
        <f t="shared" si="10"/>
        <v>1384.6153846153845</v>
      </c>
      <c r="N56" s="33">
        <f t="shared" si="10"/>
        <v>1355.2206673842841</v>
      </c>
      <c r="O56" s="33">
        <f t="shared" ref="O56:Z56" si="11">T19/O53</f>
        <v>1325.2631578947369</v>
      </c>
      <c r="P56" s="33">
        <f t="shared" si="11"/>
        <v>1392.4449108079748</v>
      </c>
      <c r="Q56" s="33">
        <f t="shared" si="11"/>
        <v>1329.5218295218294</v>
      </c>
      <c r="R56" s="33">
        <f t="shared" si="11"/>
        <v>1369.6780893042576</v>
      </c>
      <c r="S56" s="33">
        <f t="shared" si="11"/>
        <v>1517.9119754350052</v>
      </c>
      <c r="T56" s="33">
        <f t="shared" si="11"/>
        <v>1574.7474747474748</v>
      </c>
      <c r="U56" s="33">
        <f t="shared" si="11"/>
        <v>895.16129032258061</v>
      </c>
      <c r="V56" s="33">
        <f t="shared" si="11"/>
        <v>900</v>
      </c>
      <c r="W56" s="33">
        <f t="shared" si="11"/>
        <v>918.40796019900506</v>
      </c>
      <c r="X56" s="33">
        <f t="shared" si="11"/>
        <v>893.70078740157476</v>
      </c>
      <c r="Y56" s="33">
        <f t="shared" si="11"/>
        <v>941.80407371484</v>
      </c>
      <c r="Z56" s="33">
        <f t="shared" si="11"/>
        <v>968.45124282982783</v>
      </c>
      <c r="AA56" s="33">
        <f>AF19/AA53</f>
        <v>980.16997167138811</v>
      </c>
      <c r="AB56" s="55"/>
    </row>
    <row r="57" spans="1:31" ht="15" customHeight="1">
      <c r="A57" s="32" t="s">
        <v>27</v>
      </c>
      <c r="B57" s="33">
        <f t="shared" ref="B57:S57" si="12">+G30/B53</f>
        <v>2464.7634814126777</v>
      </c>
      <c r="C57" s="33">
        <f t="shared" si="12"/>
        <v>2561.3941111322079</v>
      </c>
      <c r="D57" s="33">
        <f t="shared" si="12"/>
        <v>2556.8769868155896</v>
      </c>
      <c r="E57" s="33">
        <f t="shared" si="12"/>
        <v>2509.5328504904169</v>
      </c>
      <c r="F57" s="33">
        <f t="shared" si="12"/>
        <v>2672.422060345868</v>
      </c>
      <c r="G57" s="33">
        <f t="shared" si="12"/>
        <v>2844.5917923889324</v>
      </c>
      <c r="H57" s="33">
        <f t="shared" si="12"/>
        <v>3035.2488957708624</v>
      </c>
      <c r="I57" s="33">
        <f t="shared" si="12"/>
        <v>3188.1877978457806</v>
      </c>
      <c r="J57" s="33">
        <f t="shared" si="12"/>
        <v>3210.8646594526426</v>
      </c>
      <c r="K57" s="33">
        <f t="shared" si="12"/>
        <v>3229.5394467877159</v>
      </c>
      <c r="L57" s="33">
        <f t="shared" si="12"/>
        <v>3406.1911591366725</v>
      </c>
      <c r="M57" s="33">
        <f t="shared" si="12"/>
        <v>3428.7908127445544</v>
      </c>
      <c r="N57" s="33">
        <f t="shared" si="12"/>
        <v>3505.2579815671415</v>
      </c>
      <c r="O57" s="33">
        <f t="shared" si="12"/>
        <v>3672.7387210828247</v>
      </c>
      <c r="P57" s="33">
        <f t="shared" si="12"/>
        <v>3894.5175933635664</v>
      </c>
      <c r="Q57" s="33">
        <f t="shared" si="12"/>
        <v>3836.8096593549712</v>
      </c>
      <c r="R57" s="33">
        <f t="shared" si="12"/>
        <v>4147.4558670820352</v>
      </c>
      <c r="S57" s="33">
        <f t="shared" si="12"/>
        <v>4046.0593654042991</v>
      </c>
      <c r="T57" s="33">
        <f>+Y30/T53</f>
        <v>4133.333333333333</v>
      </c>
      <c r="U57" s="33">
        <f>+Z30/U53</f>
        <v>4296.3709677419356</v>
      </c>
      <c r="V57" s="33">
        <f>+AA30/V53</f>
        <v>4393</v>
      </c>
      <c r="W57" s="33">
        <f>+AB30/W53</f>
        <v>4283.5820895522393</v>
      </c>
      <c r="X57" s="33">
        <f>+AC30/X53</f>
        <v>4436.0236220472443</v>
      </c>
      <c r="Y57" s="33">
        <f t="shared" ref="Y57:AA57" si="13">+AD30/Y53</f>
        <v>4442.2890397672163</v>
      </c>
      <c r="Z57" s="33">
        <f t="shared" si="13"/>
        <v>4684.5124282982788</v>
      </c>
      <c r="AA57" s="33">
        <f t="shared" si="13"/>
        <v>4854.5797922568463</v>
      </c>
      <c r="AB57" s="55"/>
    </row>
    <row r="58" spans="1:31" ht="15" customHeight="1">
      <c r="A58" s="32" t="s">
        <v>32</v>
      </c>
      <c r="B58" s="33">
        <f t="shared" ref="B58:I58" si="14">+G38/B53</f>
        <v>83.386962785794736</v>
      </c>
      <c r="C58" s="33">
        <f t="shared" si="14"/>
        <v>85.763820812522724</v>
      </c>
      <c r="D58" s="33">
        <f t="shared" si="14"/>
        <v>90.38204853443699</v>
      </c>
      <c r="E58" s="33">
        <f t="shared" si="14"/>
        <v>90.38959889817032</v>
      </c>
      <c r="F58" s="33">
        <f t="shared" si="14"/>
        <v>89.134366509530352</v>
      </c>
      <c r="G58" s="33">
        <f t="shared" si="14"/>
        <v>96.1439588688946</v>
      </c>
      <c r="H58" s="33">
        <f t="shared" si="14"/>
        <v>80.162419107591575</v>
      </c>
      <c r="I58" s="33">
        <f t="shared" si="14"/>
        <v>69.121140142517817</v>
      </c>
      <c r="J58" s="33" t="s">
        <v>5</v>
      </c>
      <c r="K58" s="33" t="s">
        <v>5</v>
      </c>
      <c r="L58" s="33" t="s">
        <v>5</v>
      </c>
      <c r="M58" s="33" t="s">
        <v>5</v>
      </c>
      <c r="N58" s="33" t="s">
        <v>5</v>
      </c>
      <c r="O58" s="33" t="s">
        <v>5</v>
      </c>
      <c r="P58" s="33" t="s">
        <v>5</v>
      </c>
      <c r="Q58" s="33" t="s">
        <v>5</v>
      </c>
      <c r="R58" s="33" t="s">
        <v>5</v>
      </c>
      <c r="S58" s="33" t="s">
        <v>5</v>
      </c>
      <c r="T58" s="33" t="s">
        <v>5</v>
      </c>
      <c r="U58" s="33" t="s">
        <v>5</v>
      </c>
      <c r="V58" s="33" t="s">
        <v>5</v>
      </c>
      <c r="W58" s="33" t="s">
        <v>5</v>
      </c>
      <c r="X58" s="33" t="s">
        <v>5</v>
      </c>
      <c r="Y58" s="33" t="s">
        <v>5</v>
      </c>
      <c r="Z58" s="33" t="s">
        <v>5</v>
      </c>
      <c r="AA58" s="33" t="s">
        <v>5</v>
      </c>
      <c r="AB58" s="55"/>
    </row>
    <row r="59" spans="1:31" ht="15" customHeight="1">
      <c r="A59" s="32" t="s">
        <v>28</v>
      </c>
      <c r="B59" s="31">
        <f t="shared" ref="B59:S59" si="15">+G48/B53</f>
        <v>8556.5366387253107</v>
      </c>
      <c r="C59" s="31">
        <f t="shared" si="15"/>
        <v>8948.238647611046</v>
      </c>
      <c r="D59" s="31">
        <f t="shared" si="15"/>
        <v>9351.7370631872982</v>
      </c>
      <c r="E59" s="31">
        <f t="shared" si="15"/>
        <v>9244.7794494702957</v>
      </c>
      <c r="F59" s="31">
        <f t="shared" si="15"/>
        <v>9845.4986959480593</v>
      </c>
      <c r="G59" s="31">
        <f t="shared" si="15"/>
        <v>9922.4838232372622</v>
      </c>
      <c r="H59" s="31">
        <f t="shared" si="15"/>
        <v>10298.79140508932</v>
      </c>
      <c r="I59" s="31">
        <f t="shared" si="15"/>
        <v>9966.097536563122</v>
      </c>
      <c r="J59" s="31">
        <f t="shared" si="15"/>
        <v>10213.446018437047</v>
      </c>
      <c r="K59" s="31">
        <f t="shared" si="15"/>
        <v>10497.355538741738</v>
      </c>
      <c r="L59" s="31">
        <f t="shared" si="15"/>
        <v>10605.086578734377</v>
      </c>
      <c r="M59" s="31">
        <f t="shared" si="15"/>
        <v>10835.384219337961</v>
      </c>
      <c r="N59" s="31">
        <f t="shared" si="15"/>
        <v>10775.440974032155</v>
      </c>
      <c r="O59" s="31">
        <f t="shared" si="15"/>
        <v>10538.001878977562</v>
      </c>
      <c r="P59" s="31">
        <f t="shared" si="15"/>
        <v>10428.206796013839</v>
      </c>
      <c r="Q59" s="31">
        <f t="shared" si="15"/>
        <v>10590.447912993224</v>
      </c>
      <c r="R59" s="31">
        <f t="shared" si="15"/>
        <v>12705.08826583593</v>
      </c>
      <c r="S59" s="31">
        <f t="shared" si="15"/>
        <v>12807.574206755375</v>
      </c>
      <c r="T59" s="31">
        <f>+Y48/T53</f>
        <v>14382.828282828283</v>
      </c>
      <c r="U59" s="31">
        <f>+Z48/U53</f>
        <v>14712.701612903225</v>
      </c>
      <c r="V59" s="31">
        <f>+AA48/V53</f>
        <v>14808</v>
      </c>
      <c r="W59" s="31">
        <f>+AB48/W53</f>
        <v>15159.203980099504</v>
      </c>
      <c r="X59" s="31">
        <f>+AC48/X53</f>
        <v>15828.740157480315</v>
      </c>
      <c r="Y59" s="31">
        <f t="shared" ref="Y59:AA59" si="16">+AD48/Y53</f>
        <v>16051.406401551892</v>
      </c>
      <c r="Z59" s="31">
        <f t="shared" si="16"/>
        <v>16978.967495219884</v>
      </c>
      <c r="AA59" s="31">
        <f t="shared" si="16"/>
        <v>17463.644948064211</v>
      </c>
      <c r="AB59" s="55"/>
    </row>
    <row r="60" spans="1:31" ht="15" customHeight="1">
      <c r="A60" s="32" t="s">
        <v>33</v>
      </c>
      <c r="B60" s="25"/>
      <c r="C60" s="25">
        <f t="shared" ref="C60:K60" si="17">+(C59-B59)/B59*100</f>
        <v>4.577810221871359</v>
      </c>
      <c r="D60" s="25">
        <f t="shared" si="17"/>
        <v>4.5092496016964869</v>
      </c>
      <c r="E60" s="25">
        <f t="shared" si="17"/>
        <v>-1.1437192148829376</v>
      </c>
      <c r="F60" s="25">
        <f t="shared" si="17"/>
        <v>6.4979294504660512</v>
      </c>
      <c r="G60" s="25">
        <f t="shared" si="17"/>
        <v>0.78193222777924176</v>
      </c>
      <c r="H60" s="25">
        <f t="shared" si="17"/>
        <v>3.792473624101965</v>
      </c>
      <c r="I60" s="25">
        <f t="shared" si="17"/>
        <v>-3.2304166133687424</v>
      </c>
      <c r="J60" s="25">
        <f t="shared" si="17"/>
        <v>2.4818990679798736</v>
      </c>
      <c r="K60" s="25">
        <f t="shared" si="17"/>
        <v>2.7797622838773983</v>
      </c>
      <c r="L60" s="25">
        <f t="shared" ref="L60:V60" si="18">+(L59-K59)/K59*100</f>
        <v>1.0262683739256513</v>
      </c>
      <c r="M60" s="25">
        <f t="shared" si="18"/>
        <v>2.1715771850970329</v>
      </c>
      <c r="N60" s="25">
        <f t="shared" si="18"/>
        <v>-0.55321753333697443</v>
      </c>
      <c r="O60" s="25">
        <f t="shared" si="18"/>
        <v>-2.2035209104369828</v>
      </c>
      <c r="P60" s="25">
        <f t="shared" si="18"/>
        <v>-1.0418965969512211</v>
      </c>
      <c r="Q60" s="25">
        <f t="shared" si="18"/>
        <v>1.5557911360311851</v>
      </c>
      <c r="R60" s="25">
        <f t="shared" si="18"/>
        <v>19.967430747176351</v>
      </c>
      <c r="S60" s="25">
        <f t="shared" si="18"/>
        <v>0.80665272664834975</v>
      </c>
      <c r="T60" s="25">
        <f t="shared" si="18"/>
        <v>12.299394488317997</v>
      </c>
      <c r="U60" s="25">
        <f t="shared" si="18"/>
        <v>2.2935219943408476</v>
      </c>
      <c r="V60" s="25">
        <f t="shared" si="18"/>
        <v>0.64772867420349711</v>
      </c>
      <c r="W60" s="25">
        <f t="shared" ref="W60" si="19">+(W59-V59)/V59*100</f>
        <v>2.371717855885362</v>
      </c>
      <c r="X60" s="25">
        <f t="shared" ref="X60" si="20">+(X59-W59)/W59*100</f>
        <v>4.4166974615537562</v>
      </c>
      <c r="Y60" s="25">
        <f>+(Y59-X59)/X59*100</f>
        <v>1.4067212036856265</v>
      </c>
      <c r="Z60" s="25">
        <f>+(Z59-Y59)/Y59*100</f>
        <v>5.7786904802205514</v>
      </c>
      <c r="AA60" s="25">
        <f>+(AA59-Z59)/Z59*100</f>
        <v>2.8545755387115235</v>
      </c>
      <c r="AB60" s="55"/>
    </row>
    <row r="61" spans="1:31" ht="1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55"/>
    </row>
    <row r="62" spans="1:31" ht="15" customHeight="1">
      <c r="A62" s="32" t="s">
        <v>36</v>
      </c>
      <c r="B62" s="31">
        <f t="shared" ref="B62:Z62" si="21">+G19+G30</f>
        <v>2817.5213617036725</v>
      </c>
      <c r="C62" s="31">
        <f t="shared" si="21"/>
        <v>2941.4033606962803</v>
      </c>
      <c r="D62" s="31">
        <f t="shared" si="21"/>
        <v>3027.6216017534061</v>
      </c>
      <c r="E62" s="31">
        <f t="shared" si="21"/>
        <v>3081.1676672520421</v>
      </c>
      <c r="F62" s="31">
        <f t="shared" si="21"/>
        <v>3083.191138402698</v>
      </c>
      <c r="G62" s="31">
        <f t="shared" si="21"/>
        <v>3187.3924144785897</v>
      </c>
      <c r="H62" s="31">
        <f t="shared" si="21"/>
        <v>3575.38853647007</v>
      </c>
      <c r="I62" s="31">
        <f t="shared" si="21"/>
        <v>3790.2541257861476</v>
      </c>
      <c r="J62" s="31">
        <f t="shared" si="21"/>
        <v>3977.3436071292726</v>
      </c>
      <c r="K62" s="31">
        <f t="shared" si="21"/>
        <v>4061.6993187053126</v>
      </c>
      <c r="L62" s="31">
        <f t="shared" si="21"/>
        <v>4237.2915581542284</v>
      </c>
      <c r="M62" s="31">
        <f t="shared" si="21"/>
        <v>4380.1996395975448</v>
      </c>
      <c r="N62" s="31">
        <f t="shared" si="21"/>
        <v>4515.3846648758745</v>
      </c>
      <c r="O62" s="31">
        <f t="shared" si="21"/>
        <v>4748.1017850286835</v>
      </c>
      <c r="P62" s="31">
        <f t="shared" si="21"/>
        <v>5038.4752664754787</v>
      </c>
      <c r="Q62" s="31">
        <f t="shared" si="21"/>
        <v>4970.0108922994823</v>
      </c>
      <c r="R62" s="31">
        <f t="shared" si="21"/>
        <v>5313</v>
      </c>
      <c r="S62" s="31">
        <f t="shared" si="21"/>
        <v>5436</v>
      </c>
      <c r="T62" s="31">
        <f t="shared" si="21"/>
        <v>5651</v>
      </c>
      <c r="U62" s="31">
        <f t="shared" si="21"/>
        <v>5150</v>
      </c>
      <c r="V62" s="31">
        <f t="shared" si="21"/>
        <v>5293</v>
      </c>
      <c r="W62" s="31">
        <f t="shared" si="21"/>
        <v>5228</v>
      </c>
      <c r="X62" s="31">
        <f t="shared" si="21"/>
        <v>5415</v>
      </c>
      <c r="Y62" s="31">
        <f t="shared" si="21"/>
        <v>5551</v>
      </c>
      <c r="Z62" s="31">
        <f t="shared" si="21"/>
        <v>5913</v>
      </c>
      <c r="AA62" s="31">
        <f>+AF19+AF30</f>
        <v>6179</v>
      </c>
      <c r="AB62" s="55"/>
    </row>
    <row r="63" spans="1:31" ht="15" customHeight="1">
      <c r="A63" s="32" t="s">
        <v>34</v>
      </c>
      <c r="B63" s="29">
        <f>+G14+G23</f>
        <v>250.9404594978468</v>
      </c>
      <c r="C63" s="29">
        <f>+H14+H23</f>
        <v>245.94887712085529</v>
      </c>
      <c r="D63" s="29">
        <f>+I14+I23</f>
        <v>286.78909656896781</v>
      </c>
      <c r="E63" s="29">
        <f>+J14+J23</f>
        <v>316.73859083091691</v>
      </c>
      <c r="F63" s="29">
        <f>+K14+K23</f>
        <v>358.76087112188083</v>
      </c>
      <c r="G63" s="27" t="s">
        <v>5</v>
      </c>
      <c r="H63" s="29">
        <f>+M14+M23</f>
        <v>386.33822694586598</v>
      </c>
      <c r="I63" s="27" t="s">
        <v>5</v>
      </c>
      <c r="J63" s="29">
        <f>+O14+O23</f>
        <v>378.7369364546185</v>
      </c>
      <c r="K63" s="27" t="s">
        <v>5</v>
      </c>
      <c r="L63" s="29">
        <f>+Q14+Q23</f>
        <v>440</v>
      </c>
      <c r="M63" s="27" t="s">
        <v>5</v>
      </c>
      <c r="N63" s="29">
        <f>+S14+S23</f>
        <v>483</v>
      </c>
      <c r="O63" s="27" t="s">
        <v>5</v>
      </c>
      <c r="P63" s="29">
        <f>+U14+U23</f>
        <v>774</v>
      </c>
      <c r="Q63" s="27" t="s">
        <v>5</v>
      </c>
      <c r="R63" s="29">
        <f>+W14+W23</f>
        <v>547</v>
      </c>
      <c r="S63" s="29">
        <f>+X14+X23</f>
        <v>600</v>
      </c>
      <c r="T63" s="29">
        <f t="shared" ref="T63:AA63" si="22">+Y14+Y23</f>
        <v>380</v>
      </c>
      <c r="U63" s="29">
        <f t="shared" si="22"/>
        <v>402</v>
      </c>
      <c r="V63" s="29">
        <f t="shared" si="22"/>
        <v>415</v>
      </c>
      <c r="W63" s="29">
        <f t="shared" si="22"/>
        <v>408</v>
      </c>
      <c r="X63" s="29">
        <f t="shared" si="22"/>
        <v>454</v>
      </c>
      <c r="Y63" s="29">
        <f t="shared" si="22"/>
        <v>483</v>
      </c>
      <c r="Z63" s="29">
        <f t="shared" si="22"/>
        <v>492</v>
      </c>
      <c r="AA63" s="29">
        <f t="shared" si="22"/>
        <v>490</v>
      </c>
      <c r="AB63" s="55"/>
    </row>
    <row r="64" spans="1:31" ht="15" customHeight="1">
      <c r="A64" s="32" t="s">
        <v>35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55"/>
    </row>
    <row r="65" spans="1:31" ht="15" customHeight="1">
      <c r="A65" s="30" t="s">
        <v>37</v>
      </c>
      <c r="B65" s="25">
        <f>+G14/G19*100</f>
        <v>16.652754590984976</v>
      </c>
      <c r="C65" s="25">
        <f>+H14/H19*100</f>
        <v>15.766129032258061</v>
      </c>
      <c r="D65" s="25">
        <f>+I14/I19*100</f>
        <v>17.665369649805449</v>
      </c>
      <c r="E65" s="25">
        <f>+J14/J19*100</f>
        <v>18.425960462513984</v>
      </c>
      <c r="F65" s="25">
        <f>+K14/K19*100</f>
        <v>23.013663104448185</v>
      </c>
      <c r="G65" s="27" t="s">
        <v>5</v>
      </c>
      <c r="H65" s="25">
        <f>+M14/M19*100</f>
        <v>21.639442400206466</v>
      </c>
      <c r="I65" s="27" t="s">
        <v>5</v>
      </c>
      <c r="J65" s="25">
        <f>+O14/O19*100</f>
        <v>16.447368421052634</v>
      </c>
      <c r="K65" s="27" t="s">
        <v>5</v>
      </c>
      <c r="L65" s="25">
        <f>+Q14/Q19*100</f>
        <v>14.555921052631579</v>
      </c>
      <c r="M65" s="27" t="s">
        <v>5</v>
      </c>
      <c r="N65" s="25">
        <f>+S14/S19*100</f>
        <v>17.077045274027007</v>
      </c>
      <c r="O65" s="27" t="s">
        <v>5</v>
      </c>
      <c r="P65" s="25">
        <f>+U14/U19*100</f>
        <v>32.403918613413715</v>
      </c>
      <c r="Q65" s="27" t="s">
        <v>5</v>
      </c>
      <c r="R65" s="25">
        <f>+W14/W19*100</f>
        <v>16.755117513267628</v>
      </c>
      <c r="S65" s="25">
        <f>+X14/X19*100</f>
        <v>18.273769386378959</v>
      </c>
      <c r="T65" s="25">
        <f t="shared" ref="T65:AA65" si="23">+Y14/Y19*100</f>
        <v>4.4259140474663248</v>
      </c>
      <c r="U65" s="25">
        <f t="shared" si="23"/>
        <v>8.2207207207207222</v>
      </c>
      <c r="V65" s="25">
        <f t="shared" si="23"/>
        <v>7.7777777777777777</v>
      </c>
      <c r="W65" s="25">
        <f t="shared" si="23"/>
        <v>7.8006500541711805</v>
      </c>
      <c r="X65" s="25">
        <f t="shared" si="23"/>
        <v>8.5903083700440526</v>
      </c>
      <c r="Y65" s="25">
        <f t="shared" si="23"/>
        <v>9.1658084449021633</v>
      </c>
      <c r="Z65" s="25">
        <f t="shared" si="23"/>
        <v>8.2922013820335643</v>
      </c>
      <c r="AA65" s="25">
        <f t="shared" si="23"/>
        <v>8.4778420038535636</v>
      </c>
      <c r="AB65" s="55"/>
    </row>
    <row r="66" spans="1:31" ht="15" customHeight="1">
      <c r="A66" s="30" t="s">
        <v>38</v>
      </c>
      <c r="B66" s="25">
        <f>+G23/G30*100</f>
        <v>4.0388145816942025</v>
      </c>
      <c r="C66" s="25">
        <f>+H23/H30*100</f>
        <v>3.7731134432783615</v>
      </c>
      <c r="D66" s="25">
        <f>+I23/I30*100</f>
        <v>4.3393466601657744</v>
      </c>
      <c r="E66" s="25">
        <f>+J23/J30*100</f>
        <v>4.9647116086639107</v>
      </c>
      <c r="F66" s="25">
        <f>+K23/K30*100</f>
        <v>5.5814484121344634</v>
      </c>
      <c r="G66" s="27" t="s">
        <v>5</v>
      </c>
      <c r="H66" s="25">
        <f>+M23/M30*100</f>
        <v>5.9034176776283118</v>
      </c>
      <c r="I66" s="27" t="s">
        <v>5</v>
      </c>
      <c r="J66" s="25">
        <f>+O23/O30*100</f>
        <v>6.4728248955745009</v>
      </c>
      <c r="K66" s="27" t="s">
        <v>5</v>
      </c>
      <c r="L66" s="25">
        <f>+Q23/Q30*100</f>
        <v>8.7048864678479525</v>
      </c>
      <c r="M66" s="27" t="s">
        <v>5</v>
      </c>
      <c r="N66" s="25">
        <f>+S23/S30*100</f>
        <v>8.2299859378012243</v>
      </c>
      <c r="O66" s="27" t="s">
        <v>5</v>
      </c>
      <c r="P66" s="25">
        <f>+U23/U30*100</f>
        <v>9.2685515947590318</v>
      </c>
      <c r="Q66" s="27" t="s">
        <v>5</v>
      </c>
      <c r="R66" s="25">
        <f>+W23/W30*100</f>
        <v>8.162243365047571</v>
      </c>
      <c r="S66" s="25">
        <f>+X23/X30*100</f>
        <v>8.322792815583103</v>
      </c>
      <c r="T66" s="25">
        <f t="shared" ref="T66:AA66" si="24">+Y23/Y30*100</f>
        <v>7.6001955034213102</v>
      </c>
      <c r="U66" s="25">
        <f t="shared" si="24"/>
        <v>7.7193805725011737</v>
      </c>
      <c r="V66" s="25">
        <f t="shared" si="24"/>
        <v>7.8534031413612562</v>
      </c>
      <c r="W66" s="25">
        <f t="shared" si="24"/>
        <v>7.8048780487804876</v>
      </c>
      <c r="X66" s="25">
        <f t="shared" si="24"/>
        <v>8.3425782116707339</v>
      </c>
      <c r="Y66" s="25">
        <f t="shared" si="24"/>
        <v>8.6026200873362448</v>
      </c>
      <c r="Z66" s="25">
        <f t="shared" si="24"/>
        <v>8.3265306122448983</v>
      </c>
      <c r="AA66" s="25">
        <f t="shared" si="24"/>
        <v>7.8194903715230497</v>
      </c>
      <c r="AB66" s="55"/>
    </row>
    <row r="67" spans="1:31" ht="15" customHeight="1">
      <c r="A67" s="30" t="s">
        <v>39</v>
      </c>
      <c r="B67" s="25">
        <f t="shared" ref="B67:H67" si="25">+B63/B62*100</f>
        <v>8.9064261555806095</v>
      </c>
      <c r="C67" s="25">
        <f t="shared" si="25"/>
        <v>8.3616167849429193</v>
      </c>
      <c r="D67" s="25">
        <f t="shared" si="25"/>
        <v>9.4724220623501214</v>
      </c>
      <c r="E67" s="25">
        <f>+E63/E62*100</f>
        <v>10.279823269513994</v>
      </c>
      <c r="F67" s="25">
        <f>+F63/F62*100</f>
        <v>11.636024333792788</v>
      </c>
      <c r="G67" s="27" t="s">
        <v>5</v>
      </c>
      <c r="H67" s="25">
        <f t="shared" si="25"/>
        <v>10.805489333679304</v>
      </c>
      <c r="I67" s="27" t="s">
        <v>5</v>
      </c>
      <c r="J67" s="25">
        <f>+J63/J62*100</f>
        <v>9.5223589879371637</v>
      </c>
      <c r="K67" s="27" t="s">
        <v>5</v>
      </c>
      <c r="L67" s="25">
        <f>+L63/L62*100</f>
        <v>10.383991612596628</v>
      </c>
      <c r="M67" s="27" t="s">
        <v>5</v>
      </c>
      <c r="N67" s="25">
        <f>+N63/N62*100</f>
        <v>10.696763085482939</v>
      </c>
      <c r="O67" s="27" t="s">
        <v>5</v>
      </c>
      <c r="P67" s="25">
        <f>+P63/P62*100</f>
        <v>15.36179020565937</v>
      </c>
      <c r="Q67" s="27" t="s">
        <v>5</v>
      </c>
      <c r="R67" s="25">
        <f>+R63/R62*100</f>
        <v>10.295501599849425</v>
      </c>
      <c r="S67" s="25">
        <f>+S63/S62*100</f>
        <v>11.037527593818984</v>
      </c>
      <c r="T67" s="25">
        <f t="shared" ref="T67:Z67" si="26">+T63/T62*100</f>
        <v>6.7244735445053969</v>
      </c>
      <c r="U67" s="25">
        <f t="shared" si="26"/>
        <v>7.8058252427184467</v>
      </c>
      <c r="V67" s="25">
        <f t="shared" si="26"/>
        <v>7.8405441148686945</v>
      </c>
      <c r="W67" s="25">
        <f t="shared" si="26"/>
        <v>7.8041315990818667</v>
      </c>
      <c r="X67" s="25">
        <f t="shared" si="26"/>
        <v>8.3841181902123729</v>
      </c>
      <c r="Y67" s="25">
        <f t="shared" si="26"/>
        <v>8.7011349306431267</v>
      </c>
      <c r="Z67" s="25">
        <f t="shared" si="26"/>
        <v>8.3206494165398261</v>
      </c>
      <c r="AA67" s="25">
        <f t="shared" ref="AA67" si="27">+AA63/AA62*100</f>
        <v>7.9300857743971509</v>
      </c>
      <c r="AB67" s="55"/>
    </row>
    <row r="68" spans="1:31" ht="15" customHeight="1">
      <c r="A68" s="30"/>
      <c r="B68" s="25"/>
      <c r="C68" s="25"/>
      <c r="D68" s="25"/>
      <c r="E68" s="25"/>
      <c r="F68" s="25"/>
      <c r="G68" s="32"/>
      <c r="H68" s="25"/>
      <c r="I68" s="32"/>
      <c r="J68" s="32" t="s">
        <v>0</v>
      </c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55"/>
    </row>
    <row r="69" spans="1:31" ht="15" customHeight="1">
      <c r="A69" s="32" t="s">
        <v>40</v>
      </c>
      <c r="B69" s="25">
        <f>+G14/B63*B67</f>
        <v>6.4261555806087944</v>
      </c>
      <c r="C69" s="25">
        <f>+H14/C63*C67</f>
        <v>6.0320888614625119</v>
      </c>
      <c r="D69" s="25">
        <f>+I14/D63*D67</f>
        <v>6.8045563549160679</v>
      </c>
      <c r="E69" s="25">
        <f>+J14/E63*E67</f>
        <v>7.275405007363771</v>
      </c>
      <c r="F69" s="25">
        <f>+K14/F63*F67</f>
        <v>7.9931307043152682</v>
      </c>
      <c r="G69" s="27" t="s">
        <v>5</v>
      </c>
      <c r="H69" s="25">
        <f>+M14/H63*H67</f>
        <v>6.7410987916534344</v>
      </c>
      <c r="I69" s="27" t="s">
        <v>5</v>
      </c>
      <c r="J69" s="25">
        <f>+O14/J63*J67</f>
        <v>5.0284818148853372</v>
      </c>
      <c r="K69" s="27" t="s">
        <v>5</v>
      </c>
      <c r="L69" s="25">
        <f>+Q14/L63*L67</f>
        <v>4.1771966259763706</v>
      </c>
      <c r="M69" s="27" t="s">
        <v>5</v>
      </c>
      <c r="N69" s="25">
        <f>+S14/N63*N67</f>
        <v>4.7614990960224262</v>
      </c>
      <c r="O69" s="27" t="s">
        <v>5</v>
      </c>
      <c r="P69" s="25">
        <f>+U14/P63*P67</f>
        <v>8.5343278920329837</v>
      </c>
      <c r="Q69" s="27" t="s">
        <v>5</v>
      </c>
      <c r="R69" s="25">
        <f>+W14/R63*R67</f>
        <v>4.1596085074345943</v>
      </c>
      <c r="S69" s="25">
        <f>+X14/S63*S67</f>
        <v>4.9852832965415743</v>
      </c>
      <c r="T69" s="25">
        <f t="shared" ref="T69:AA69" si="28">+Y14/T63*T67</f>
        <v>1.2210228278180852</v>
      </c>
      <c r="U69" s="25">
        <f t="shared" si="28"/>
        <v>1.4174757281553398</v>
      </c>
      <c r="V69" s="25">
        <f t="shared" si="28"/>
        <v>1.3225014169658038</v>
      </c>
      <c r="W69" s="25">
        <f t="shared" si="28"/>
        <v>1.3771996939556237</v>
      </c>
      <c r="X69" s="25">
        <f t="shared" si="28"/>
        <v>1.4404432132963989</v>
      </c>
      <c r="Y69" s="25">
        <f t="shared" si="28"/>
        <v>1.6033147180688163</v>
      </c>
      <c r="Z69" s="25">
        <f t="shared" si="28"/>
        <v>1.4205986808726534</v>
      </c>
      <c r="AA69" s="25">
        <f t="shared" si="28"/>
        <v>1.4241786696876515</v>
      </c>
      <c r="AB69" s="55"/>
    </row>
    <row r="70" spans="1:31" ht="15" customHeight="1">
      <c r="A70" s="32" t="s">
        <v>41</v>
      </c>
      <c r="B70" s="25">
        <f>+G23/B63*B67</f>
        <v>2.480270574971815</v>
      </c>
      <c r="C70" s="25">
        <f>+H23/C63*C67</f>
        <v>2.3295279234804074</v>
      </c>
      <c r="D70" s="25">
        <f>+I23/D63*D67</f>
        <v>2.6678657074340526</v>
      </c>
      <c r="E70" s="25">
        <f>+J23/E63*E67</f>
        <v>3.0044182621502213</v>
      </c>
      <c r="F70" s="25">
        <f>+K23/F63*F67</f>
        <v>3.6428936294775189</v>
      </c>
      <c r="G70" s="27" t="s">
        <v>5</v>
      </c>
      <c r="H70" s="25">
        <f>+M23/H63*H67</f>
        <v>4.0643905420258699</v>
      </c>
      <c r="I70" s="27" t="s">
        <v>5</v>
      </c>
      <c r="J70" s="25">
        <f>+O23/J63*J67</f>
        <v>4.4938771730518265</v>
      </c>
      <c r="K70" s="27" t="s">
        <v>5</v>
      </c>
      <c r="L70" s="25">
        <f>+Q23/L63*L67</f>
        <v>6.2067949866202579</v>
      </c>
      <c r="M70" s="27" t="s">
        <v>5</v>
      </c>
      <c r="N70" s="25">
        <f>+S23/N63*N67</f>
        <v>5.9352639894605126</v>
      </c>
      <c r="O70" s="27" t="s">
        <v>5</v>
      </c>
      <c r="P70" s="25">
        <f>+U23/P63*P67</f>
        <v>6.8274623136263859</v>
      </c>
      <c r="Q70" s="27" t="s">
        <v>5</v>
      </c>
      <c r="R70" s="25">
        <f>+W23/R63*R67</f>
        <v>6.1358930924148307</v>
      </c>
      <c r="S70" s="25">
        <f>+X23/S63*S67</f>
        <v>6.0522442972774098</v>
      </c>
      <c r="T70" s="25">
        <f t="shared" ref="T70:AA70" si="29">+Y23/T63*T67</f>
        <v>5.5034507166873112</v>
      </c>
      <c r="U70" s="25">
        <f t="shared" si="29"/>
        <v>6.3883495145631066</v>
      </c>
      <c r="V70" s="25">
        <f t="shared" si="29"/>
        <v>6.5180426979028905</v>
      </c>
      <c r="W70" s="25">
        <f t="shared" si="29"/>
        <v>6.426931905126243</v>
      </c>
      <c r="X70" s="25">
        <f t="shared" si="29"/>
        <v>6.9436749769159745</v>
      </c>
      <c r="Y70" s="25">
        <f t="shared" si="29"/>
        <v>7.0978202125743106</v>
      </c>
      <c r="Z70" s="25">
        <f t="shared" si="29"/>
        <v>6.9000507356671728</v>
      </c>
      <c r="AA70" s="25">
        <f t="shared" si="29"/>
        <v>6.5059071047094994</v>
      </c>
      <c r="AB70" s="55"/>
    </row>
    <row r="71" spans="1:31" ht="1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55"/>
      <c r="Z71" s="55"/>
      <c r="AA71" s="55"/>
      <c r="AB71" s="55"/>
    </row>
    <row r="72" spans="1:31" s="1" customFormat="1" ht="28.5" customHeight="1">
      <c r="A72" s="56" t="s">
        <v>106</v>
      </c>
      <c r="B72" s="26">
        <f t="shared" ref="B72:S72" si="30">+G48/B73/10</f>
        <v>1.8462747456930326</v>
      </c>
      <c r="C72" s="26">
        <f t="shared" si="30"/>
        <v>1.8606953230124685</v>
      </c>
      <c r="D72" s="26">
        <f t="shared" si="30"/>
        <v>1.8654224922663936</v>
      </c>
      <c r="E72" s="26">
        <f t="shared" si="30"/>
        <v>1.7643479267319342</v>
      </c>
      <c r="F72" s="26">
        <f t="shared" si="30"/>
        <v>1.787121844683681</v>
      </c>
      <c r="G72" s="26">
        <f t="shared" si="30"/>
        <v>1.7229110354345927</v>
      </c>
      <c r="H72" s="26">
        <f t="shared" si="30"/>
        <v>1.7521271060649632</v>
      </c>
      <c r="I72" s="26">
        <f t="shared" si="30"/>
        <v>1.6969539244179788</v>
      </c>
      <c r="J72" s="26">
        <f t="shared" si="30"/>
        <v>1.7335832474832504</v>
      </c>
      <c r="K72" s="26">
        <f t="shared" si="30"/>
        <v>1.7430844656926308</v>
      </c>
      <c r="L72" s="26">
        <f t="shared" si="30"/>
        <v>1.7240756283964143</v>
      </c>
      <c r="M72" s="26">
        <f t="shared" si="30"/>
        <v>1.7023472648352491</v>
      </c>
      <c r="N72" s="26">
        <f t="shared" si="30"/>
        <v>1.6322698710011534</v>
      </c>
      <c r="O72" s="26">
        <f t="shared" si="30"/>
        <v>1.5662830584731413</v>
      </c>
      <c r="P72" s="26">
        <f t="shared" si="30"/>
        <v>1.6093015961073274</v>
      </c>
      <c r="Q72" s="26">
        <f t="shared" si="30"/>
        <v>1.6132727315236264</v>
      </c>
      <c r="R72" s="26">
        <f t="shared" si="30"/>
        <v>1.9030095080483229</v>
      </c>
      <c r="S72" s="26">
        <f t="shared" si="30"/>
        <v>1.9395068540712128</v>
      </c>
      <c r="T72" s="26">
        <v>2.16</v>
      </c>
      <c r="U72" s="26">
        <v>2.17</v>
      </c>
      <c r="V72" s="26">
        <v>2.15</v>
      </c>
      <c r="W72" s="26">
        <v>2.15</v>
      </c>
      <c r="X72" s="26">
        <v>2.1800000000000002</v>
      </c>
      <c r="Y72" s="55">
        <v>2.14</v>
      </c>
      <c r="Z72" s="55">
        <v>2.1800000000000002</v>
      </c>
      <c r="AA72" s="55">
        <v>2.31</v>
      </c>
      <c r="AB72" s="55"/>
      <c r="AE72" s="9"/>
    </row>
    <row r="73" spans="1:31" ht="15" customHeight="1">
      <c r="A73" s="32" t="s">
        <v>83</v>
      </c>
      <c r="B73" s="15">
        <v>325.34100000000001</v>
      </c>
      <c r="C73" s="15">
        <v>340.964</v>
      </c>
      <c r="D73" s="15">
        <v>364.96100000000001</v>
      </c>
      <c r="E73" s="15">
        <v>389.315</v>
      </c>
      <c r="F73" s="15">
        <v>414.83800000000002</v>
      </c>
      <c r="G73" s="15">
        <v>448.06099999999998</v>
      </c>
      <c r="H73" s="15">
        <v>476.69600000000003</v>
      </c>
      <c r="I73" s="15">
        <v>494.50099999999998</v>
      </c>
      <c r="J73" s="15">
        <v>506.67099999999999</v>
      </c>
      <c r="K73" s="15">
        <v>523.93899999999996</v>
      </c>
      <c r="L73" s="15">
        <v>545.60900000000004</v>
      </c>
      <c r="M73" s="15">
        <v>579.21199999999999</v>
      </c>
      <c r="N73" s="15">
        <v>613.28</v>
      </c>
      <c r="O73" s="15">
        <v>639.16300000000001</v>
      </c>
      <c r="P73" s="15">
        <v>617.54</v>
      </c>
      <c r="Q73" s="15">
        <v>631.51199999999994</v>
      </c>
      <c r="R73" s="15">
        <v>642.92899999999997</v>
      </c>
      <c r="S73" s="15">
        <v>645.16399999999999</v>
      </c>
      <c r="T73" s="15">
        <v>660.46299999999997</v>
      </c>
      <c r="U73" s="15">
        <v>671.56</v>
      </c>
      <c r="V73" s="15">
        <v>690.00800000000004</v>
      </c>
      <c r="W73" s="15">
        <v>708.33699999999999</v>
      </c>
      <c r="X73" s="15">
        <v>737.048</v>
      </c>
      <c r="Y73" s="15">
        <v>774</v>
      </c>
      <c r="Z73" s="15">
        <v>813</v>
      </c>
      <c r="AA73" s="15"/>
      <c r="AB73" s="55"/>
      <c r="AE73" s="1"/>
    </row>
    <row r="74" spans="1:31" ht="15" customHeight="1">
      <c r="A74" s="32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32"/>
      <c r="V74" s="32"/>
      <c r="W74" s="32"/>
      <c r="X74" s="55"/>
      <c r="Y74" s="55"/>
      <c r="Z74" s="55"/>
      <c r="AA74" s="55"/>
      <c r="AB74" s="55"/>
    </row>
    <row r="75" spans="1:31" ht="15" customHeight="1">
      <c r="A75" s="16" t="s">
        <v>42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55"/>
      <c r="Y75" s="55"/>
      <c r="Z75" s="55"/>
      <c r="AA75" s="55"/>
      <c r="AB75" s="55"/>
    </row>
    <row r="76" spans="1:31" ht="15" customHeight="1">
      <c r="A76" s="30" t="s">
        <v>8</v>
      </c>
      <c r="B76" s="25">
        <f>+G41/G48*100</f>
        <v>45.96207599909345</v>
      </c>
      <c r="C76" s="25">
        <f>+H41/H48*100</f>
        <v>48.45862241613618</v>
      </c>
      <c r="D76" s="25">
        <f>+I41/I48*100</f>
        <v>45.570885822835436</v>
      </c>
      <c r="E76" s="25">
        <f>+J41/J48*100</f>
        <v>48.582942458875614</v>
      </c>
      <c r="F76" s="25">
        <f>+K41/K48*100</f>
        <v>50.611448556178672</v>
      </c>
      <c r="G76" s="27" t="s">
        <v>5</v>
      </c>
      <c r="H76" s="25">
        <f>+M41/M48*100</f>
        <v>49.948661844366384</v>
      </c>
      <c r="I76" s="27" t="s">
        <v>5</v>
      </c>
      <c r="J76" s="25">
        <f>+O41/O48*100</f>
        <v>48.954442277223933</v>
      </c>
      <c r="K76" s="27" t="s">
        <v>5</v>
      </c>
      <c r="L76" s="25">
        <f>+Q41/Q48*100</f>
        <v>48.115897294044842</v>
      </c>
      <c r="M76" s="27" t="s">
        <v>5</v>
      </c>
      <c r="N76" s="25">
        <f>+S41/S48*100</f>
        <v>50.407653341287151</v>
      </c>
      <c r="O76" s="27" t="s">
        <v>5</v>
      </c>
      <c r="P76" s="25">
        <f>+U41/U48*100</f>
        <v>47.284949517735257</v>
      </c>
      <c r="Q76" s="27" t="s">
        <v>5</v>
      </c>
      <c r="R76" s="25">
        <f t="shared" ref="R76:AA76" si="31">+W41/W48*100</f>
        <v>50.993052717613409</v>
      </c>
      <c r="S76" s="25">
        <f t="shared" si="31"/>
        <v>51.554383441221127</v>
      </c>
      <c r="T76" s="25">
        <f>+Y41/Y48*100</f>
        <v>55.43928646674626</v>
      </c>
      <c r="U76" s="25">
        <f>+Z41/Z48*100</f>
        <v>55.443645083932857</v>
      </c>
      <c r="V76" s="25">
        <f>+AA41/AA48*100</f>
        <v>54.416531604538086</v>
      </c>
      <c r="W76" s="25">
        <f>+AB41/AB48*100</f>
        <v>55.825402034788318</v>
      </c>
      <c r="X76" s="25">
        <f>+AC41/AC48*100</f>
        <v>56.410894167392115</v>
      </c>
      <c r="Y76" s="25">
        <f t="shared" si="31"/>
        <v>56.728503232823734</v>
      </c>
      <c r="Z76" s="25">
        <f t="shared" si="31"/>
        <v>57.59572072072072</v>
      </c>
      <c r="AA76" s="25">
        <f t="shared" si="31"/>
        <v>56.883313507083379</v>
      </c>
      <c r="AB76" s="55"/>
    </row>
    <row r="77" spans="1:31" ht="15" customHeight="1">
      <c r="A77" s="30" t="s">
        <v>46</v>
      </c>
      <c r="B77" s="25">
        <f>+G44/G48*100</f>
        <v>42.162121326584568</v>
      </c>
      <c r="C77" s="25">
        <f>+H44/H48*100</f>
        <v>41.484872326729125</v>
      </c>
      <c r="D77" s="25">
        <f>+I44/I48*100</f>
        <v>39.098846897287217</v>
      </c>
      <c r="E77" s="25">
        <f>+J44/J48*100</f>
        <v>37.867477043007206</v>
      </c>
      <c r="F77" s="25">
        <f>+K44/K48*100</f>
        <v>33.657518585077447</v>
      </c>
      <c r="G77" s="27" t="s">
        <v>5</v>
      </c>
      <c r="H77" s="25">
        <f>+M44/M48*100</f>
        <v>35.372360054604087</v>
      </c>
      <c r="I77" s="27" t="s">
        <v>5</v>
      </c>
      <c r="J77" s="25">
        <f>+O44/O48*100</f>
        <v>36.629788598229204</v>
      </c>
      <c r="K77" s="27" t="s">
        <v>5</v>
      </c>
      <c r="L77" s="25">
        <f>+Q44/Q48*100</f>
        <v>35.187544938663954</v>
      </c>
      <c r="M77" s="27" t="s">
        <v>5</v>
      </c>
      <c r="N77" s="25">
        <f>+S44/S48*100</f>
        <v>34.70780375769862</v>
      </c>
      <c r="O77" s="27" t="s">
        <v>5</v>
      </c>
      <c r="P77" s="25">
        <f>+U44/U48*100</f>
        <v>36.702754718480982</v>
      </c>
      <c r="Q77" s="27" t="s">
        <v>5</v>
      </c>
      <c r="R77" s="25">
        <f t="shared" ref="R77:AA77" si="32">+W44/W48*100</f>
        <v>34.058030241111567</v>
      </c>
      <c r="S77" s="25">
        <f t="shared" si="32"/>
        <v>32.422280827938941</v>
      </c>
      <c r="T77" s="25">
        <f>+Y44/Y48*100</f>
        <v>31.217079851113137</v>
      </c>
      <c r="U77" s="25">
        <f>+Z44/Z48*100</f>
        <v>31.277834874957179</v>
      </c>
      <c r="V77" s="25">
        <f>+AA44/AA48*100</f>
        <v>31.557266342517558</v>
      </c>
      <c r="W77" s="25">
        <f>+AB44/AB48*100</f>
        <v>30.219888414834262</v>
      </c>
      <c r="X77" s="25">
        <f>+AC44/AC48*100</f>
        <v>29.405546573809225</v>
      </c>
      <c r="Y77" s="25">
        <f t="shared" si="32"/>
        <v>29.59091183757327</v>
      </c>
      <c r="Z77" s="25">
        <f t="shared" si="32"/>
        <v>29.397522522522522</v>
      </c>
      <c r="AA77" s="25">
        <f t="shared" si="32"/>
        <v>30.296312317508384</v>
      </c>
      <c r="AB77" s="55"/>
    </row>
    <row r="78" spans="1:31" ht="15" customHeight="1">
      <c r="A78" s="30" t="s">
        <v>47</v>
      </c>
      <c r="B78" s="25">
        <f>+(G45+G46)/G48*100</f>
        <v>2.5534486666163021</v>
      </c>
      <c r="C78" s="25">
        <f>+(H45+H46)/H48*100</f>
        <v>2.4461769544381662</v>
      </c>
      <c r="D78" s="25">
        <f>+(I45+I46)/I48*100</f>
        <v>2.5728187695794178</v>
      </c>
      <c r="E78" s="25">
        <f>+(J45+J46)/J48*100</f>
        <v>3.0455176058664204</v>
      </c>
      <c r="F78" s="25">
        <f>+(K45+K46)/K48*100</f>
        <v>4.3483280310563828</v>
      </c>
      <c r="G78" s="27" t="s">
        <v>5</v>
      </c>
      <c r="H78" s="25">
        <f>+(M45+M46)/M48*100</f>
        <v>4.0610396039413432</v>
      </c>
      <c r="I78" s="27" t="s">
        <v>5</v>
      </c>
      <c r="J78" s="25">
        <f>+(O45+O46)/O48*100</f>
        <v>3.606571382659804</v>
      </c>
      <c r="K78" s="27" t="s">
        <v>5</v>
      </c>
      <c r="L78" s="25">
        <f>+(Q45+Q46)/Q48*100</f>
        <v>4.229504295052493</v>
      </c>
      <c r="M78" s="27" t="s">
        <v>5</v>
      </c>
      <c r="N78" s="25">
        <f>+(S45+S46)/S48*100</f>
        <v>3.8859645560366038</v>
      </c>
      <c r="O78" s="27" t="s">
        <v>5</v>
      </c>
      <c r="P78" s="25">
        <f>+(U45+U46)/U48*100</f>
        <v>4.6481660605890784</v>
      </c>
      <c r="Q78" s="27" t="s">
        <v>5</v>
      </c>
      <c r="R78" s="25">
        <f t="shared" ref="R78:AA78" si="33">+(W45+W46)/W48*100</f>
        <v>3.6207601144258277</v>
      </c>
      <c r="S78" s="25">
        <f t="shared" si="33"/>
        <v>3.5003596259889713</v>
      </c>
      <c r="T78" s="25">
        <f>+(Y45+Y46)/Y48*100</f>
        <v>2.6687267364281198</v>
      </c>
      <c r="U78" s="25">
        <f>+(Z45+Z46)/Z48*100</f>
        <v>2.5899280575539567</v>
      </c>
      <c r="V78" s="25">
        <f>+(AA45+AA46)/AA48*100</f>
        <v>2.4986493787142088</v>
      </c>
      <c r="W78" s="25">
        <f>+(AB45+AB46)/AB48*100</f>
        <v>2.4876928126025599</v>
      </c>
      <c r="X78" s="25">
        <f>+(AC45+AC46)/AC48*100</f>
        <v>2.3317995274219623</v>
      </c>
      <c r="Y78" s="25">
        <f t="shared" si="33"/>
        <v>2.5077043930146838</v>
      </c>
      <c r="Z78" s="25">
        <f t="shared" si="33"/>
        <v>2.6182432432432434</v>
      </c>
      <c r="AA78" s="25">
        <f t="shared" si="33"/>
        <v>2.4548502216935222</v>
      </c>
      <c r="AB78" s="55"/>
    </row>
    <row r="79" spans="1:31" ht="15" customHeight="1">
      <c r="A79" s="30" t="s">
        <v>48</v>
      </c>
      <c r="B79" s="25">
        <f>+G47/G48*100</f>
        <v>9.322354007705675</v>
      </c>
      <c r="C79" s="25">
        <f>+H47/H48*100</f>
        <v>7.6103283026965149</v>
      </c>
      <c r="D79" s="25">
        <f>+I47/I48*100</f>
        <v>12.757448510297941</v>
      </c>
      <c r="E79" s="25">
        <f>+J47/J48*100</f>
        <v>10.504062892250777</v>
      </c>
      <c r="F79" s="25">
        <f>+K47/K48*100</f>
        <v>11.382704827687489</v>
      </c>
      <c r="G79" s="27" t="s">
        <v>5</v>
      </c>
      <c r="H79" s="25">
        <f>+M47/M48*100</f>
        <v>10.617938497088183</v>
      </c>
      <c r="I79" s="27" t="s">
        <v>5</v>
      </c>
      <c r="J79" s="25">
        <f>+O47/O48*100</f>
        <v>10.80919774188707</v>
      </c>
      <c r="K79" s="27" t="s">
        <v>5</v>
      </c>
      <c r="L79" s="25">
        <f>+Q47/Q48*100</f>
        <v>12.467053472238723</v>
      </c>
      <c r="M79" s="27" t="s">
        <v>5</v>
      </c>
      <c r="N79" s="25">
        <f>+S47/S48*100</f>
        <v>10.998578344977638</v>
      </c>
      <c r="O79" s="27" t="s">
        <v>5</v>
      </c>
      <c r="P79" s="25">
        <f>+U47/U48*100</f>
        <v>11.364129703194683</v>
      </c>
      <c r="Q79" s="27" t="s">
        <v>5</v>
      </c>
      <c r="R79" s="25">
        <f t="shared" ref="R79:AA79" si="34">+W47/W48*100</f>
        <v>11.328156926849204</v>
      </c>
      <c r="S79" s="25">
        <f t="shared" si="34"/>
        <v>12.522976104850954</v>
      </c>
      <c r="T79" s="25">
        <f>+Y47/Y48*100</f>
        <v>10.674906945712479</v>
      </c>
      <c r="U79" s="25">
        <f>+Z47/Z48*100</f>
        <v>10.688591983556012</v>
      </c>
      <c r="V79" s="25">
        <f>+AA47/AA48*100</f>
        <v>11.527552674230146</v>
      </c>
      <c r="W79" s="25">
        <f>+AB47/AB48*100</f>
        <v>11.467016737774859</v>
      </c>
      <c r="X79" s="25">
        <f>+AC47/AC48*100</f>
        <v>11.851759731376694</v>
      </c>
      <c r="Y79" s="25">
        <f t="shared" si="34"/>
        <v>11.172880536588313</v>
      </c>
      <c r="Z79" s="25">
        <f t="shared" si="34"/>
        <v>10.388513513513512</v>
      </c>
      <c r="AA79" s="25">
        <f t="shared" si="34"/>
        <v>10.354709635557478</v>
      </c>
      <c r="AB79" s="55"/>
    </row>
    <row r="80" spans="1:31" ht="1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55"/>
      <c r="Y80" s="55"/>
      <c r="Z80" s="55"/>
      <c r="AA80" s="55"/>
      <c r="AB80" s="55"/>
    </row>
    <row r="81" spans="1:28" ht="15" customHeight="1">
      <c r="A81" s="16" t="s">
        <v>43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55"/>
      <c r="Y81" s="55"/>
      <c r="Z81" s="55"/>
      <c r="AA81" s="55"/>
      <c r="AB81" s="55"/>
    </row>
    <row r="82" spans="1:28" ht="15" customHeight="1">
      <c r="A82" s="30" t="s">
        <v>8</v>
      </c>
      <c r="B82" s="35">
        <f>+B76/100*B$72</f>
        <v>0.84858620176750099</v>
      </c>
      <c r="C82" s="35">
        <f t="shared" ref="C82:F82" si="35">+C76/100*C$72</f>
        <v>0.90166732089331758</v>
      </c>
      <c r="D82" s="35">
        <f t="shared" si="35"/>
        <v>0.8500895540642095</v>
      </c>
      <c r="E82" s="35">
        <f t="shared" si="35"/>
        <v>0.85717213801854053</v>
      </c>
      <c r="F82" s="35">
        <f t="shared" si="35"/>
        <v>0.90448825305831249</v>
      </c>
      <c r="G82" s="27" t="s">
        <v>5</v>
      </c>
      <c r="H82" s="35">
        <f>+H76/100*H$72</f>
        <v>0.87516404329187114</v>
      </c>
      <c r="I82" s="27" t="s">
        <v>5</v>
      </c>
      <c r="J82" s="35">
        <f>+J76/100*J$72</f>
        <v>0.84866601021681187</v>
      </c>
      <c r="K82" s="27" t="s">
        <v>5</v>
      </c>
      <c r="L82" s="35">
        <f>+L76/100*L$72</f>
        <v>0.82955445863087685</v>
      </c>
      <c r="M82" s="27" t="s">
        <v>5</v>
      </c>
      <c r="N82" s="35">
        <f>+N76/100*N$72</f>
        <v>0.82278893816853638</v>
      </c>
      <c r="O82" s="27" t="s">
        <v>5</v>
      </c>
      <c r="P82" s="35">
        <f>+P76/100*P$72</f>
        <v>0.76095744730745751</v>
      </c>
      <c r="Q82" s="27" t="s">
        <v>5</v>
      </c>
      <c r="R82" s="35">
        <f t="shared" ref="R82:X82" si="36">+R76/100*R$72</f>
        <v>0.9704026416602769</v>
      </c>
      <c r="S82" s="35">
        <f t="shared" si="36"/>
        <v>0.9999008004166382</v>
      </c>
      <c r="T82" s="35">
        <f t="shared" si="36"/>
        <v>1.1974885876817194</v>
      </c>
      <c r="U82" s="35">
        <f t="shared" si="36"/>
        <v>1.2031270983213429</v>
      </c>
      <c r="V82" s="35">
        <f t="shared" si="36"/>
        <v>1.1699554294975689</v>
      </c>
      <c r="W82" s="35">
        <f t="shared" si="36"/>
        <v>1.2002461437479488</v>
      </c>
      <c r="X82" s="35">
        <f t="shared" si="36"/>
        <v>1.2297574928491481</v>
      </c>
      <c r="Y82" s="35">
        <f t="shared" ref="Y82:Z82" si="37">+Y76/100*Y$72</f>
        <v>1.2139899691824281</v>
      </c>
      <c r="Z82" s="35">
        <f t="shared" si="37"/>
        <v>1.2555867117117119</v>
      </c>
      <c r="AA82" s="35">
        <f t="shared" ref="AA82" si="38">+AA76/100*AA$72</f>
        <v>1.3140045420136262</v>
      </c>
      <c r="AB82" s="55"/>
    </row>
    <row r="83" spans="1:28" ht="15" customHeight="1">
      <c r="A83" s="30" t="s">
        <v>46</v>
      </c>
      <c r="B83" s="35">
        <f t="shared" ref="B83:F85" si="39">+B77/100*B$72</f>
        <v>0.77842859830118705</v>
      </c>
      <c r="C83" s="35">
        <f t="shared" si="39"/>
        <v>0.77190707914114276</v>
      </c>
      <c r="D83" s="35">
        <f t="shared" si="39"/>
        <v>0.72935868423879668</v>
      </c>
      <c r="E83" s="35">
        <f t="shared" si="39"/>
        <v>0.66811404611398884</v>
      </c>
      <c r="F83" s="35">
        <f t="shared" si="39"/>
        <v>0.60150086701238881</v>
      </c>
      <c r="G83" s="27" t="s">
        <v>5</v>
      </c>
      <c r="H83" s="35">
        <f t="shared" ref="H83" si="40">+H77/100*H$72</f>
        <v>0.61976870857161359</v>
      </c>
      <c r="I83" s="27" t="s">
        <v>5</v>
      </c>
      <c r="J83" s="35">
        <f t="shared" ref="J83" si="41">+J77/100*J$72</f>
        <v>0.63500787872743125</v>
      </c>
      <c r="K83" s="27" t="s">
        <v>5</v>
      </c>
      <c r="L83" s="35">
        <f t="shared" ref="L83" si="42">+L77/100*L$72</f>
        <v>0.6066598865185413</v>
      </c>
      <c r="M83" s="27" t="s">
        <v>5</v>
      </c>
      <c r="N83" s="35">
        <f t="shared" ref="N83" si="43">+N77/100*N$72</f>
        <v>0.56652502362312074</v>
      </c>
      <c r="O83" s="27" t="s">
        <v>5</v>
      </c>
      <c r="P83" s="35">
        <f t="shared" ref="P83" si="44">+P77/100*P$72</f>
        <v>0.5906580174998719</v>
      </c>
      <c r="Q83" s="27" t="s">
        <v>5</v>
      </c>
      <c r="R83" s="35">
        <f t="shared" ref="R83:T83" si="45">+R77/100*R$72</f>
        <v>0.64812755374232622</v>
      </c>
      <c r="S83" s="35">
        <f t="shared" si="45"/>
        <v>0.62883235890409261</v>
      </c>
      <c r="T83" s="35">
        <f t="shared" si="45"/>
        <v>0.67428892478404379</v>
      </c>
      <c r="U83" s="35">
        <f t="shared" ref="U83:X83" si="46">+U77/100*U$72</f>
        <v>0.67872901678657072</v>
      </c>
      <c r="V83" s="35">
        <f t="shared" si="46"/>
        <v>0.67848122636412744</v>
      </c>
      <c r="W83" s="35">
        <f t="shared" si="46"/>
        <v>0.64972760091893655</v>
      </c>
      <c r="X83" s="35">
        <f t="shared" si="46"/>
        <v>0.64104091530904117</v>
      </c>
      <c r="Y83" s="35">
        <f t="shared" ref="Y83:Z83" si="47">+Y77/100*Y$72</f>
        <v>0.63324551332406798</v>
      </c>
      <c r="Z83" s="35">
        <f t="shared" si="47"/>
        <v>0.64086599099099106</v>
      </c>
      <c r="AA83" s="35">
        <f t="shared" ref="AA83" si="48">+AA77/100*AA$72</f>
        <v>0.69984481453444369</v>
      </c>
      <c r="AB83" s="55"/>
    </row>
    <row r="84" spans="1:28" ht="15" customHeight="1">
      <c r="A84" s="30" t="s">
        <v>47</v>
      </c>
      <c r="B84" s="35">
        <f t="shared" si="39"/>
        <v>4.7143677875972269E-2</v>
      </c>
      <c r="C84" s="35">
        <f t="shared" si="39"/>
        <v>4.5515900183839803E-2</v>
      </c>
      <c r="D84" s="35">
        <f t="shared" si="39"/>
        <v>4.7993940012985938E-2</v>
      </c>
      <c r="E84" s="35">
        <f t="shared" si="39"/>
        <v>5.3733526737360225E-2</v>
      </c>
      <c r="F84" s="35">
        <f t="shared" si="39"/>
        <v>7.7709920121512413E-2</v>
      </c>
      <c r="G84" s="27" t="s">
        <v>5</v>
      </c>
      <c r="H84" s="35">
        <f t="shared" ref="H84" si="49">+H78/100*H$72</f>
        <v>7.1154575688689506E-2</v>
      </c>
      <c r="I84" s="27" t="s">
        <v>5</v>
      </c>
      <c r="J84" s="35">
        <f t="shared" ref="J84" si="50">+J78/100*J$72</f>
        <v>6.2522917298315397E-2</v>
      </c>
      <c r="K84" s="27" t="s">
        <v>5</v>
      </c>
      <c r="L84" s="35">
        <f t="shared" ref="L84" si="51">+L78/100*L$72</f>
        <v>7.2919852752979603E-2</v>
      </c>
      <c r="M84" s="27" t="s">
        <v>5</v>
      </c>
      <c r="N84" s="35">
        <f t="shared" ref="N84" si="52">+N78/100*N$72</f>
        <v>6.3429428645969219E-2</v>
      </c>
      <c r="O84" s="27" t="s">
        <v>5</v>
      </c>
      <c r="P84" s="35">
        <f t="shared" ref="P84" si="53">+P78/100*P$72</f>
        <v>7.4803010602779121E-2</v>
      </c>
      <c r="Q84" s="27" t="s">
        <v>5</v>
      </c>
      <c r="R84" s="35">
        <f t="shared" ref="R84:T84" si="54">+R78/100*R$72</f>
        <v>6.8903409241144839E-2</v>
      </c>
      <c r="S84" s="35">
        <f t="shared" si="54"/>
        <v>6.7889714863197573E-2</v>
      </c>
      <c r="T84" s="35">
        <f t="shared" si="54"/>
        <v>5.7644497506847386E-2</v>
      </c>
      <c r="U84" s="35">
        <f t="shared" ref="U84:X84" si="55">+U78/100*U$72</f>
        <v>5.6201438848920857E-2</v>
      </c>
      <c r="V84" s="35">
        <f t="shared" si="55"/>
        <v>5.3720961642355486E-2</v>
      </c>
      <c r="W84" s="35">
        <f t="shared" si="55"/>
        <v>5.3485395470955037E-2</v>
      </c>
      <c r="X84" s="35">
        <f t="shared" si="55"/>
        <v>5.0833229697798785E-2</v>
      </c>
      <c r="Y84" s="35">
        <f t="shared" ref="Y84:Z84" si="56">+Y78/100*Y$72</f>
        <v>5.3664874010514237E-2</v>
      </c>
      <c r="Z84" s="35">
        <f t="shared" si="56"/>
        <v>5.7077702702702716E-2</v>
      </c>
      <c r="AA84" s="35">
        <f t="shared" ref="AA84" si="57">+AA78/100*AA$72</f>
        <v>5.6707040121120364E-2</v>
      </c>
      <c r="AB84" s="55"/>
    </row>
    <row r="85" spans="1:28" ht="15" customHeight="1">
      <c r="A85" s="30" t="s">
        <v>48</v>
      </c>
      <c r="B85" s="35">
        <f t="shared" si="39"/>
        <v>0.17211626774837219</v>
      </c>
      <c r="C85" s="35">
        <f t="shared" si="39"/>
        <v>0.14160502279416823</v>
      </c>
      <c r="D85" s="35">
        <f t="shared" si="39"/>
        <v>0.23798031395040176</v>
      </c>
      <c r="E85" s="35">
        <f t="shared" si="39"/>
        <v>0.18532821586204504</v>
      </c>
      <c r="F85" s="35">
        <f t="shared" si="39"/>
        <v>0.20342280449146705</v>
      </c>
      <c r="G85" s="27" t="s">
        <v>5</v>
      </c>
      <c r="H85" s="35">
        <f t="shared" ref="H85" si="58">+H79/100*H$72</f>
        <v>0.18603977851278883</v>
      </c>
      <c r="I85" s="27" t="s">
        <v>5</v>
      </c>
      <c r="J85" s="35">
        <f t="shared" ref="J85" si="59">+J79/100*J$72</f>
        <v>0.18738644124069206</v>
      </c>
      <c r="K85" s="27" t="s">
        <v>5</v>
      </c>
      <c r="L85" s="35">
        <f t="shared" ref="L85" si="60">+L79/100*L$72</f>
        <v>0.21494143049401676</v>
      </c>
      <c r="M85" s="27" t="s">
        <v>5</v>
      </c>
      <c r="N85" s="35">
        <f t="shared" ref="N85" si="61">+N79/100*N$72</f>
        <v>0.17952648056352727</v>
      </c>
      <c r="O85" s="27" t="s">
        <v>5</v>
      </c>
      <c r="P85" s="35">
        <f t="shared" ref="P85" si="62">+P79/100*P$72</f>
        <v>0.18288312069721893</v>
      </c>
      <c r="Q85" s="27" t="s">
        <v>5</v>
      </c>
      <c r="R85" s="35">
        <f t="shared" ref="R85:T85" si="63">+R79/100*R$72</f>
        <v>0.21557590340457503</v>
      </c>
      <c r="S85" s="35">
        <f t="shared" si="63"/>
        <v>0.24288397988728447</v>
      </c>
      <c r="T85" s="35">
        <f t="shared" si="63"/>
        <v>0.23057799002738955</v>
      </c>
      <c r="U85" s="35">
        <f t="shared" ref="U85:X85" si="64">+U79/100*U$72</f>
        <v>0.23194244604316544</v>
      </c>
      <c r="V85" s="35">
        <f t="shared" si="64"/>
        <v>0.24784238249594812</v>
      </c>
      <c r="W85" s="35">
        <f t="shared" si="64"/>
        <v>0.24654085986215946</v>
      </c>
      <c r="X85" s="35">
        <f t="shared" si="64"/>
        <v>0.25836836214401193</v>
      </c>
      <c r="Y85" s="35">
        <f t="shared" ref="Y85:Z85" si="65">+Y79/100*Y$72</f>
        <v>0.2390996434829899</v>
      </c>
      <c r="Z85" s="35">
        <f t="shared" si="65"/>
        <v>0.22646959459459459</v>
      </c>
      <c r="AA85" s="35">
        <f t="shared" ref="AA85" si="66">+AA79/100*AA$72</f>
        <v>0.23919379258137777</v>
      </c>
      <c r="AB85" s="55"/>
    </row>
    <row r="86" spans="1:28" ht="15" customHeight="1">
      <c r="A86" s="32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32"/>
      <c r="V86" s="32"/>
      <c r="W86" s="32"/>
      <c r="X86" s="55"/>
      <c r="Y86" s="55"/>
      <c r="Z86" s="55"/>
      <c r="AA86" s="55"/>
      <c r="AB86" s="55"/>
    </row>
    <row r="87" spans="1:28" ht="15" customHeight="1">
      <c r="A87" s="16" t="s">
        <v>107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32"/>
      <c r="V87" s="32"/>
      <c r="W87" s="32"/>
      <c r="X87" s="55"/>
      <c r="Y87" s="55"/>
      <c r="Z87" s="55"/>
      <c r="AA87" s="55"/>
      <c r="AB87" s="55"/>
    </row>
    <row r="88" spans="1:28" ht="15" customHeight="1">
      <c r="A88" s="30" t="s">
        <v>50</v>
      </c>
      <c r="B88" s="31">
        <v>3130.6297108058684</v>
      </c>
      <c r="C88" s="31">
        <v>3342.091291503873</v>
      </c>
      <c r="D88" s="31">
        <v>3714.6448489138766</v>
      </c>
      <c r="E88" s="31">
        <v>3720.5439917230478</v>
      </c>
      <c r="F88" s="31">
        <v>4263.3512016645145</v>
      </c>
      <c r="G88" s="31">
        <v>4457.5</v>
      </c>
      <c r="H88" s="31">
        <v>4711.9195711611101</v>
      </c>
      <c r="I88" s="31">
        <v>4543</v>
      </c>
      <c r="J88" s="31">
        <v>4806.2199687265884</v>
      </c>
      <c r="K88" s="31">
        <v>5071</v>
      </c>
      <c r="L88" s="31">
        <v>5169.4202371831652</v>
      </c>
      <c r="M88" s="31">
        <v>5480</v>
      </c>
      <c r="N88" s="31">
        <v>5495</v>
      </c>
      <c r="O88" s="31">
        <v>5263</v>
      </c>
      <c r="P88" s="31">
        <v>4899.6058101257095</v>
      </c>
      <c r="Q88" s="31">
        <v>5218</v>
      </c>
      <c r="R88" s="31">
        <v>6921.7383129482696</v>
      </c>
      <c r="S88" s="31">
        <v>7077.6220012488011</v>
      </c>
      <c r="T88" s="31">
        <v>9299</v>
      </c>
      <c r="U88" s="31">
        <v>9444</v>
      </c>
      <c r="V88" s="31">
        <v>9515</v>
      </c>
      <c r="W88" s="31">
        <v>10008</v>
      </c>
      <c r="X88" s="31">
        <v>10654</v>
      </c>
      <c r="Y88" s="31">
        <v>10998</v>
      </c>
      <c r="Z88" s="31">
        <v>11847</v>
      </c>
      <c r="AA88" s="31">
        <v>12355</v>
      </c>
      <c r="AB88" s="31">
        <v>13032</v>
      </c>
    </row>
    <row r="89" spans="1:28" ht="15" customHeight="1">
      <c r="A89" s="30" t="s">
        <v>51</v>
      </c>
      <c r="B89" s="31">
        <v>1730.2639639516999</v>
      </c>
      <c r="C89" s="31">
        <v>1816.0284247927354</v>
      </c>
      <c r="D89" s="31">
        <v>1861.406446401749</v>
      </c>
      <c r="E89" s="31">
        <v>1864.5829079143798</v>
      </c>
      <c r="F89" s="31">
        <v>2012.3338114404387</v>
      </c>
      <c r="G89" s="31">
        <v>2213.0924144785895</v>
      </c>
      <c r="H89" s="31">
        <v>2461.5868544701693</v>
      </c>
      <c r="I89" s="31">
        <v>2684.4541257861474</v>
      </c>
      <c r="J89" s="31">
        <v>2761.3436071292726</v>
      </c>
      <c r="K89" s="31">
        <v>2809.6993187053126</v>
      </c>
      <c r="L89" s="31">
        <v>3021.2915581542284</v>
      </c>
      <c r="M89" s="31">
        <v>3120.1996395975448</v>
      </c>
      <c r="N89" s="31">
        <v>3256.3846648758745</v>
      </c>
      <c r="O89" s="31">
        <v>3489.1017850286835</v>
      </c>
      <c r="P89" s="31">
        <v>3711.4752664754787</v>
      </c>
      <c r="Q89" s="31">
        <v>3691.0108922994827</v>
      </c>
      <c r="R89" s="31">
        <v>3994.1741999999999</v>
      </c>
      <c r="S89" s="31">
        <v>3953.3531999999996</v>
      </c>
      <c r="T89" s="31">
        <v>4092</v>
      </c>
      <c r="U89" s="31">
        <v>4262</v>
      </c>
      <c r="V89" s="31">
        <v>4393</v>
      </c>
      <c r="W89" s="31">
        <v>4304</v>
      </c>
      <c r="X89" s="31">
        <v>4506</v>
      </c>
      <c r="Y89" s="31">
        <v>4581</v>
      </c>
      <c r="Z89" s="31">
        <v>4900</v>
      </c>
      <c r="AA89" s="31">
        <v>4975</v>
      </c>
      <c r="AB89" s="31">
        <v>5200</v>
      </c>
    </row>
    <row r="90" spans="1:28" ht="15" customHeight="1">
      <c r="A90" s="30" t="s">
        <v>52</v>
      </c>
      <c r="B90" s="31">
        <v>1145.7950456276008</v>
      </c>
      <c r="C90" s="31">
        <v>1186.1814848596232</v>
      </c>
      <c r="D90" s="31">
        <v>1232.0132866847271</v>
      </c>
      <c r="E90" s="31">
        <v>1283.7442313190029</v>
      </c>
      <c r="F90" s="31">
        <v>1137.9755049439357</v>
      </c>
      <c r="G90" s="31">
        <v>1049.0999999999999</v>
      </c>
      <c r="H90" s="31">
        <v>1178.8134038961575</v>
      </c>
      <c r="I90" s="31">
        <v>1164</v>
      </c>
      <c r="J90" s="31">
        <v>1216</v>
      </c>
      <c r="K90" s="31">
        <v>1252</v>
      </c>
      <c r="L90" s="31">
        <v>1216</v>
      </c>
      <c r="M90" s="31">
        <v>1260</v>
      </c>
      <c r="N90" s="31">
        <v>1259</v>
      </c>
      <c r="O90" s="31">
        <v>1259</v>
      </c>
      <c r="P90" s="31">
        <v>1327</v>
      </c>
      <c r="Q90" s="31">
        <v>1279</v>
      </c>
      <c r="R90" s="31">
        <v>1319.3872863782435</v>
      </c>
      <c r="S90" s="31">
        <v>1481.6408656938395</v>
      </c>
      <c r="T90" s="31">
        <v>848</v>
      </c>
      <c r="U90" s="31">
        <v>889</v>
      </c>
      <c r="V90" s="31">
        <v>900</v>
      </c>
      <c r="W90" s="31">
        <v>923</v>
      </c>
      <c r="X90" s="31">
        <v>912</v>
      </c>
      <c r="Y90" s="31">
        <v>971</v>
      </c>
      <c r="Z90" s="31">
        <v>1014</v>
      </c>
      <c r="AA90" s="31">
        <v>1026</v>
      </c>
      <c r="AB90" s="31">
        <v>1084</v>
      </c>
    </row>
    <row r="91" spans="1:28" ht="15" customHeight="1">
      <c r="A91" s="30" t="s">
        <v>108</v>
      </c>
      <c r="B91" s="31">
        <v>6006.6887203851693</v>
      </c>
      <c r="C91" s="31">
        <v>6344.3012011562314</v>
      </c>
      <c r="D91" s="31">
        <v>6808.0645820003529</v>
      </c>
      <c r="E91" s="31">
        <v>6868.8711309564305</v>
      </c>
      <c r="F91" s="31">
        <v>7413.6605180488896</v>
      </c>
      <c r="G91" s="31">
        <v>7719.6924144785899</v>
      </c>
      <c r="H91" s="31">
        <v>8352.3198295274397</v>
      </c>
      <c r="I91" s="31">
        <v>8391.4541257861492</v>
      </c>
      <c r="J91" s="31">
        <v>8783.5635758558601</v>
      </c>
      <c r="K91" s="31">
        <v>9132.6993187053122</v>
      </c>
      <c r="L91" s="31">
        <v>9406.7117953373927</v>
      </c>
      <c r="M91" s="31">
        <v>9860.1996395975439</v>
      </c>
      <c r="N91" s="31">
        <v>10010.384664875874</v>
      </c>
      <c r="O91" s="31">
        <v>10011.101785028684</v>
      </c>
      <c r="P91" s="31">
        <v>9938.0810766011891</v>
      </c>
      <c r="Q91" s="31">
        <v>10188.010892299482</v>
      </c>
      <c r="R91" s="31">
        <v>12235.299799326513</v>
      </c>
      <c r="S91" s="31">
        <v>12512.616066942641</v>
      </c>
      <c r="T91" s="31">
        <v>14239</v>
      </c>
      <c r="U91" s="31">
        <v>14595</v>
      </c>
      <c r="V91" s="31">
        <v>14808</v>
      </c>
      <c r="W91" s="31">
        <v>15235</v>
      </c>
      <c r="X91" s="31">
        <v>16072</v>
      </c>
      <c r="Y91" s="31">
        <v>16550</v>
      </c>
      <c r="Z91" s="31">
        <v>17760</v>
      </c>
      <c r="AA91" s="31">
        <v>18356</v>
      </c>
      <c r="AB91" s="31">
        <v>19316</v>
      </c>
    </row>
    <row r="92" spans="1:28" ht="15" customHeight="1">
      <c r="A92" s="30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57"/>
      <c r="Y92" s="55"/>
      <c r="Z92" s="55"/>
      <c r="AA92" s="55"/>
      <c r="AB92" s="55"/>
    </row>
    <row r="93" spans="1:28" ht="15" customHeight="1">
      <c r="A93" s="16" t="s">
        <v>44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55"/>
      <c r="Y93" s="55"/>
      <c r="Z93" s="55"/>
      <c r="AA93" s="55"/>
      <c r="AB93" s="55"/>
    </row>
    <row r="94" spans="1:28" ht="15" customHeight="1">
      <c r="A94" s="30" t="s">
        <v>50</v>
      </c>
      <c r="B94" s="25">
        <f>B88/B91*100</f>
        <v>52.119060210017373</v>
      </c>
      <c r="C94" s="25">
        <f>C88/C91*100</f>
        <v>52.678635290751743</v>
      </c>
      <c r="D94" s="25">
        <f t="shared" ref="D94:Y94" si="67">D88/D91*100</f>
        <v>54.562420849163509</v>
      </c>
      <c r="E94" s="25">
        <f t="shared" si="67"/>
        <v>54.165290348153526</v>
      </c>
      <c r="F94" s="25">
        <f t="shared" si="67"/>
        <v>57.506695798724458</v>
      </c>
      <c r="G94" s="25">
        <f t="shared" si="67"/>
        <v>57.741937899491717</v>
      </c>
      <c r="H94" s="25">
        <f t="shared" si="67"/>
        <v>56.414501208434956</v>
      </c>
      <c r="I94" s="25">
        <f t="shared" si="67"/>
        <v>54.138411911706562</v>
      </c>
      <c r="J94" s="25">
        <f t="shared" si="67"/>
        <v>54.718337576992781</v>
      </c>
      <c r="K94" s="25">
        <f t="shared" si="67"/>
        <v>55.525752278011986</v>
      </c>
      <c r="L94" s="25">
        <f t="shared" si="67"/>
        <v>54.954593588648926</v>
      </c>
      <c r="M94" s="25">
        <f t="shared" si="67"/>
        <v>55.576968015869433</v>
      </c>
      <c r="N94" s="25">
        <f t="shared" si="67"/>
        <v>54.892995463807551</v>
      </c>
      <c r="O94" s="25">
        <f t="shared" si="67"/>
        <v>52.571636099741447</v>
      </c>
      <c r="P94" s="25">
        <f t="shared" si="67"/>
        <v>49.30132660782607</v>
      </c>
      <c r="Q94" s="25">
        <f t="shared" si="67"/>
        <v>51.217063420534615</v>
      </c>
      <c r="R94" s="25">
        <f t="shared" si="67"/>
        <v>56.571873402965359</v>
      </c>
      <c r="S94" s="25">
        <f t="shared" si="67"/>
        <v>56.563886907289742</v>
      </c>
      <c r="T94" s="25">
        <f t="shared" si="67"/>
        <v>65.306552426434436</v>
      </c>
      <c r="U94" s="25">
        <f t="shared" si="67"/>
        <v>64.707091469681401</v>
      </c>
      <c r="V94" s="25">
        <f t="shared" si="67"/>
        <v>64.255807671528913</v>
      </c>
      <c r="W94" s="25">
        <f t="shared" si="67"/>
        <v>65.690843452576303</v>
      </c>
      <c r="X94" s="25">
        <f t="shared" si="67"/>
        <v>66.289198606271782</v>
      </c>
      <c r="Y94" s="25">
        <f t="shared" si="67"/>
        <v>66.453172205438065</v>
      </c>
      <c r="Z94" s="25">
        <f t="shared" ref="Z94:AA94" si="68">Z88/Z91*100</f>
        <v>66.706081081081081</v>
      </c>
      <c r="AA94" s="25">
        <f t="shared" si="68"/>
        <v>67.307692307692307</v>
      </c>
      <c r="AB94" s="25">
        <f t="shared" ref="AB94" si="69">AB88/AB91*100</f>
        <v>67.46738455166701</v>
      </c>
    </row>
    <row r="95" spans="1:28" ht="15" customHeight="1">
      <c r="A95" s="30" t="s">
        <v>51</v>
      </c>
      <c r="B95" s="25">
        <f>B89/B91*100</f>
        <v>28.8056206088993</v>
      </c>
      <c r="C95" s="25">
        <f t="shared" ref="C95:Y95" si="70">C89/C91*100</f>
        <v>28.624561905443098</v>
      </c>
      <c r="D95" s="25">
        <f t="shared" si="70"/>
        <v>27.341198426981261</v>
      </c>
      <c r="E95" s="25">
        <f t="shared" si="70"/>
        <v>27.145405298275744</v>
      </c>
      <c r="F95" s="25">
        <f t="shared" si="70"/>
        <v>27.143592649559846</v>
      </c>
      <c r="G95" s="25">
        <f t="shared" si="70"/>
        <v>28.668142403288595</v>
      </c>
      <c r="H95" s="25">
        <f t="shared" si="70"/>
        <v>29.471894093038365</v>
      </c>
      <c r="I95" s="25">
        <f t="shared" si="70"/>
        <v>31.990333088243577</v>
      </c>
      <c r="J95" s="25">
        <f t="shared" si="70"/>
        <v>31.437623047661617</v>
      </c>
      <c r="K95" s="25">
        <f t="shared" si="70"/>
        <v>30.765266879536629</v>
      </c>
      <c r="L95" s="25">
        <f t="shared" si="70"/>
        <v>32.118466302452106</v>
      </c>
      <c r="M95" s="25">
        <f t="shared" si="70"/>
        <v>31.644386053474467</v>
      </c>
      <c r="N95" s="25">
        <f t="shared" si="70"/>
        <v>32.530065266140831</v>
      </c>
      <c r="O95" s="25">
        <f t="shared" si="70"/>
        <v>34.852325547688814</v>
      </c>
      <c r="P95" s="25">
        <f t="shared" si="70"/>
        <v>37.345995045401651</v>
      </c>
      <c r="Q95" s="25">
        <f t="shared" si="70"/>
        <v>36.228964920810014</v>
      </c>
      <c r="R95" s="25">
        <f t="shared" si="70"/>
        <v>32.644677821624427</v>
      </c>
      <c r="S95" s="25">
        <f t="shared" si="70"/>
        <v>31.594937292485554</v>
      </c>
      <c r="T95" s="25">
        <f t="shared" si="70"/>
        <v>28.737973172273335</v>
      </c>
      <c r="U95" s="25">
        <f t="shared" si="70"/>
        <v>29.201781431997258</v>
      </c>
      <c r="V95" s="25">
        <f t="shared" si="70"/>
        <v>29.666396542409508</v>
      </c>
      <c r="W95" s="25">
        <f t="shared" si="70"/>
        <v>28.250738431243843</v>
      </c>
      <c r="X95" s="25">
        <f t="shared" si="70"/>
        <v>28.036336485813841</v>
      </c>
      <c r="Y95" s="25">
        <f t="shared" si="70"/>
        <v>27.679758308157098</v>
      </c>
      <c r="Z95" s="25">
        <f t="shared" ref="Z95:AA95" si="71">Z89/Z91*100</f>
        <v>27.59009009009009</v>
      </c>
      <c r="AA95" s="25">
        <f t="shared" si="71"/>
        <v>27.102854652429727</v>
      </c>
      <c r="AB95" s="25">
        <f t="shared" ref="AB95" si="72">AB89/AB91*100</f>
        <v>26.920687512942639</v>
      </c>
    </row>
    <row r="96" spans="1:28" ht="15" customHeight="1">
      <c r="A96" s="30" t="s">
        <v>52</v>
      </c>
      <c r="B96" s="25">
        <f>B90/B91*100</f>
        <v>19.075319181083326</v>
      </c>
      <c r="C96" s="25">
        <f t="shared" ref="C96:Y96" si="73">C90/C91*100</f>
        <v>18.69680280380517</v>
      </c>
      <c r="D96" s="25">
        <f t="shared" si="73"/>
        <v>18.096380723855233</v>
      </c>
      <c r="E96" s="25">
        <f t="shared" si="73"/>
        <v>18.689304353570726</v>
      </c>
      <c r="F96" s="25">
        <f t="shared" si="73"/>
        <v>15.349711551715689</v>
      </c>
      <c r="G96" s="25">
        <f t="shared" si="73"/>
        <v>13.589919697219688</v>
      </c>
      <c r="H96" s="25">
        <f t="shared" si="73"/>
        <v>14.113604698526647</v>
      </c>
      <c r="I96" s="25">
        <f t="shared" si="73"/>
        <v>13.871255000049842</v>
      </c>
      <c r="J96" s="25">
        <f t="shared" si="73"/>
        <v>13.844039375345607</v>
      </c>
      <c r="K96" s="25">
        <f t="shared" si="73"/>
        <v>13.708980842451391</v>
      </c>
      <c r="L96" s="25">
        <f t="shared" si="73"/>
        <v>12.926940108898972</v>
      </c>
      <c r="M96" s="25">
        <f t="shared" si="73"/>
        <v>12.77864593065611</v>
      </c>
      <c r="N96" s="25">
        <f t="shared" si="73"/>
        <v>12.576939270051628</v>
      </c>
      <c r="O96" s="25">
        <f t="shared" si="73"/>
        <v>12.576038352569727</v>
      </c>
      <c r="P96" s="25">
        <f t="shared" si="73"/>
        <v>13.352678346772276</v>
      </c>
      <c r="Q96" s="25">
        <f t="shared" si="73"/>
        <v>12.55397165865538</v>
      </c>
      <c r="R96" s="25">
        <f t="shared" si="73"/>
        <v>10.783448775410216</v>
      </c>
      <c r="S96" s="25">
        <f t="shared" si="73"/>
        <v>11.841175800224699</v>
      </c>
      <c r="T96" s="25">
        <f t="shared" si="73"/>
        <v>5.9554744012922249</v>
      </c>
      <c r="U96" s="25">
        <f t="shared" si="73"/>
        <v>6.0911270983213432</v>
      </c>
      <c r="V96" s="25">
        <f t="shared" si="73"/>
        <v>6.0777957860615883</v>
      </c>
      <c r="W96" s="25">
        <f t="shared" si="73"/>
        <v>6.0584181161798494</v>
      </c>
      <c r="X96" s="25">
        <f t="shared" si="73"/>
        <v>5.674464907914385</v>
      </c>
      <c r="Y96" s="25">
        <f t="shared" si="73"/>
        <v>5.8670694864048336</v>
      </c>
      <c r="Z96" s="25">
        <f t="shared" ref="Z96:AA96" si="74">Z90/Z91*100</f>
        <v>5.7094594594594597</v>
      </c>
      <c r="AA96" s="25">
        <f t="shared" si="74"/>
        <v>5.5894530398779692</v>
      </c>
      <c r="AB96" s="25">
        <f t="shared" ref="AB96" si="75">AB90/AB91*100</f>
        <v>5.6119279353903497</v>
      </c>
    </row>
    <row r="97" spans="1:28" ht="1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55"/>
      <c r="Y97" s="55"/>
      <c r="Z97" s="55"/>
      <c r="AA97" s="55"/>
      <c r="AB97" s="55"/>
    </row>
    <row r="98" spans="1:28" ht="15" customHeight="1">
      <c r="A98" s="16" t="s">
        <v>45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55"/>
      <c r="Y98" s="55"/>
      <c r="Z98" s="55"/>
      <c r="AA98" s="55"/>
      <c r="AB98" s="55"/>
    </row>
    <row r="99" spans="1:28" ht="15" customHeight="1">
      <c r="A99" s="16"/>
      <c r="B99" s="34" t="s">
        <v>1</v>
      </c>
      <c r="C99" s="34" t="s">
        <v>2</v>
      </c>
      <c r="D99" s="34" t="s">
        <v>3</v>
      </c>
      <c r="E99" s="34" t="s">
        <v>4</v>
      </c>
      <c r="F99" s="34">
        <v>1999</v>
      </c>
      <c r="G99" s="34">
        <v>2000</v>
      </c>
      <c r="H99" s="34">
        <v>2001</v>
      </c>
      <c r="I99" s="34">
        <v>2002</v>
      </c>
      <c r="J99" s="34">
        <v>2003</v>
      </c>
      <c r="K99" s="34">
        <v>2004</v>
      </c>
      <c r="L99" s="34">
        <v>2005</v>
      </c>
      <c r="M99" s="34">
        <v>2006</v>
      </c>
      <c r="N99" s="34">
        <v>2007</v>
      </c>
      <c r="O99" s="34">
        <v>2008</v>
      </c>
      <c r="P99" s="34">
        <v>2009</v>
      </c>
      <c r="Q99" s="34">
        <v>2010</v>
      </c>
      <c r="R99" s="34">
        <v>2011</v>
      </c>
      <c r="S99" s="34">
        <v>2012</v>
      </c>
      <c r="T99" s="34">
        <v>2013</v>
      </c>
      <c r="U99" s="34">
        <v>2014</v>
      </c>
      <c r="V99" s="34">
        <v>2015</v>
      </c>
      <c r="W99" s="34">
        <v>2016</v>
      </c>
      <c r="X99" s="34">
        <v>2017</v>
      </c>
      <c r="Y99" s="34">
        <v>2018</v>
      </c>
      <c r="Z99" s="34">
        <v>2019</v>
      </c>
      <c r="AA99" s="34">
        <v>2020</v>
      </c>
      <c r="AB99" s="34">
        <v>2021</v>
      </c>
    </row>
    <row r="100" spans="1:28" ht="15" customHeight="1">
      <c r="A100" s="30" t="s">
        <v>50</v>
      </c>
      <c r="B100" s="35">
        <f t="shared" ref="B100:X100" si="76">+B94/100*B$72</f>
        <v>0.9622610463500969</v>
      </c>
      <c r="C100" s="35">
        <f t="shared" si="76"/>
        <v>0.98018890308181339</v>
      </c>
      <c r="D100" s="35">
        <f t="shared" si="76"/>
        <v>1.0178196708453442</v>
      </c>
      <c r="E100" s="35">
        <f t="shared" si="76"/>
        <v>0.95566417726597919</v>
      </c>
      <c r="F100" s="35">
        <f t="shared" si="76"/>
        <v>1.0277147227747974</v>
      </c>
      <c r="G100" s="35">
        <f t="shared" si="76"/>
        <v>0.99484222014413215</v>
      </c>
      <c r="H100" s="35">
        <f t="shared" si="76"/>
        <v>0.98845376742433511</v>
      </c>
      <c r="I100" s="35">
        <f t="shared" si="76"/>
        <v>0.91870390555327497</v>
      </c>
      <c r="J100" s="35">
        <f t="shared" si="76"/>
        <v>0.94858793353607918</v>
      </c>
      <c r="K100" s="35">
        <f t="shared" si="76"/>
        <v>0.96786076241699903</v>
      </c>
      <c r="L100" s="35">
        <f t="shared" si="76"/>
        <v>0.94745875474619456</v>
      </c>
      <c r="M100" s="35">
        <f t="shared" si="76"/>
        <v>0.94611299489651446</v>
      </c>
      <c r="N100" s="35">
        <f t="shared" si="76"/>
        <v>0.89600182624576041</v>
      </c>
      <c r="O100" s="35">
        <f t="shared" si="76"/>
        <v>0.82342062979240038</v>
      </c>
      <c r="P100" s="35">
        <f t="shared" si="76"/>
        <v>0.79340703600183138</v>
      </c>
      <c r="Q100" s="35">
        <f t="shared" si="76"/>
        <v>0.8262709180506469</v>
      </c>
      <c r="R100" s="35">
        <f t="shared" si="76"/>
        <v>1.0765681297394911</v>
      </c>
      <c r="S100" s="35">
        <f t="shared" si="76"/>
        <v>1.097060463495974</v>
      </c>
      <c r="T100" s="35">
        <f t="shared" si="76"/>
        <v>1.4106215324109839</v>
      </c>
      <c r="U100" s="35">
        <f t="shared" si="76"/>
        <v>1.4041438848920864</v>
      </c>
      <c r="V100" s="35">
        <f t="shared" si="76"/>
        <v>1.3814998649378716</v>
      </c>
      <c r="W100" s="35">
        <f t="shared" si="76"/>
        <v>1.4123531342303903</v>
      </c>
      <c r="X100" s="35">
        <f t="shared" si="76"/>
        <v>1.4451045296167249</v>
      </c>
      <c r="Y100" s="35">
        <f t="shared" ref="Y100:Z102" si="77">+Y94/100*Y$72</f>
        <v>1.4220978851963746</v>
      </c>
      <c r="Z100" s="35">
        <f t="shared" si="77"/>
        <v>1.4541925675675678</v>
      </c>
      <c r="AA100" s="35">
        <v>1.54</v>
      </c>
      <c r="AB100" s="35">
        <v>1.52</v>
      </c>
    </row>
    <row r="101" spans="1:28" ht="15" customHeight="1">
      <c r="A101" s="30" t="s">
        <v>51</v>
      </c>
      <c r="B101" s="35">
        <f t="shared" ref="B101:X101" si="78">+B95/100*B$72</f>
        <v>0.53183089864225541</v>
      </c>
      <c r="C101" s="35">
        <f t="shared" si="78"/>
        <v>0.5326158846073884</v>
      </c>
      <c r="D101" s="35">
        <f t="shared" si="78"/>
        <v>0.51002886511209389</v>
      </c>
      <c r="E101" s="35">
        <f t="shared" si="78"/>
        <v>0.47893939558310872</v>
      </c>
      <c r="F101" s="35">
        <f t="shared" si="78"/>
        <v>0.48508907367223791</v>
      </c>
      <c r="G101" s="35">
        <f t="shared" si="78"/>
        <v>0.49392658912036302</v>
      </c>
      <c r="H101" s="35">
        <f t="shared" si="78"/>
        <v>0.51638504507488392</v>
      </c>
      <c r="I101" s="35">
        <f t="shared" si="78"/>
        <v>0.54286121277533261</v>
      </c>
      <c r="J101" s="35">
        <f t="shared" si="78"/>
        <v>0.54499736656119502</v>
      </c>
      <c r="K101" s="35">
        <f t="shared" si="78"/>
        <v>0.53626458780608299</v>
      </c>
      <c r="L101" s="35">
        <f t="shared" si="78"/>
        <v>0.55374664973529164</v>
      </c>
      <c r="M101" s="35">
        <f t="shared" si="78"/>
        <v>0.53869734045522966</v>
      </c>
      <c r="N101" s="35">
        <f t="shared" si="78"/>
        <v>0.53097845435622792</v>
      </c>
      <c r="O101" s="35">
        <f t="shared" si="78"/>
        <v>0.54588607053735627</v>
      </c>
      <c r="P101" s="35">
        <f t="shared" si="78"/>
        <v>0.60100969434781215</v>
      </c>
      <c r="Q101" s="35">
        <f t="shared" si="78"/>
        <v>0.5844720119806881</v>
      </c>
      <c r="R101" s="35">
        <f t="shared" si="78"/>
        <v>0.62123132281725502</v>
      </c>
      <c r="S101" s="35">
        <f t="shared" si="78"/>
        <v>0.61278597432725901</v>
      </c>
      <c r="T101" s="35">
        <f t="shared" si="78"/>
        <v>0.62074022052110411</v>
      </c>
      <c r="U101" s="35">
        <f t="shared" si="78"/>
        <v>0.63367865707434046</v>
      </c>
      <c r="V101" s="35">
        <f t="shared" si="78"/>
        <v>0.63782752566180434</v>
      </c>
      <c r="W101" s="35">
        <f t="shared" si="78"/>
        <v>0.6073908762717426</v>
      </c>
      <c r="X101" s="35">
        <f t="shared" si="78"/>
        <v>0.6111921353907418</v>
      </c>
      <c r="Y101" s="35">
        <f t="shared" si="77"/>
        <v>0.59234682779456194</v>
      </c>
      <c r="Z101" s="35">
        <f t="shared" si="77"/>
        <v>0.60146396396396407</v>
      </c>
      <c r="AA101" s="35">
        <v>0.62</v>
      </c>
      <c r="AB101" s="35">
        <v>0.61</v>
      </c>
    </row>
    <row r="102" spans="1:28" ht="15" customHeight="1">
      <c r="A102" s="30" t="s">
        <v>52</v>
      </c>
      <c r="B102" s="35">
        <f t="shared" ref="B102:X102" si="79">+B96/100*B$72</f>
        <v>0.35218280070068048</v>
      </c>
      <c r="C102" s="35">
        <f t="shared" si="79"/>
        <v>0.34789053532326691</v>
      </c>
      <c r="D102" s="35">
        <f t="shared" si="79"/>
        <v>0.33757395630895548</v>
      </c>
      <c r="E102" s="35">
        <f t="shared" si="79"/>
        <v>0.32974435388284623</v>
      </c>
      <c r="F102" s="35">
        <f t="shared" si="79"/>
        <v>0.27431804823664552</v>
      </c>
      <c r="G102" s="35">
        <f t="shared" si="79"/>
        <v>0.23414222617009739</v>
      </c>
      <c r="H102" s="35">
        <f t="shared" si="79"/>
        <v>0.24728829356574361</v>
      </c>
      <c r="I102" s="35">
        <f t="shared" si="79"/>
        <v>0.23538880608937091</v>
      </c>
      <c r="J102" s="35">
        <f t="shared" si="79"/>
        <v>0.23999794738597627</v>
      </c>
      <c r="K102" s="35">
        <f t="shared" si="79"/>
        <v>0.23895911546954893</v>
      </c>
      <c r="L102" s="35">
        <f t="shared" si="79"/>
        <v>0.22287022391492806</v>
      </c>
      <c r="M102" s="35">
        <f t="shared" si="79"/>
        <v>0.21753692948350514</v>
      </c>
      <c r="N102" s="35">
        <f t="shared" si="79"/>
        <v>0.20528959039916514</v>
      </c>
      <c r="O102" s="35">
        <f t="shared" si="79"/>
        <v>0.19697635814338438</v>
      </c>
      <c r="P102" s="35">
        <f t="shared" si="79"/>
        <v>0.21488486575768373</v>
      </c>
      <c r="Q102" s="35">
        <f t="shared" si="79"/>
        <v>0.20252980149229155</v>
      </c>
      <c r="R102" s="35">
        <f t="shared" si="79"/>
        <v>0.20521005549157686</v>
      </c>
      <c r="S102" s="35">
        <f t="shared" si="79"/>
        <v>0.22966041624797981</v>
      </c>
      <c r="T102" s="35">
        <f t="shared" si="79"/>
        <v>0.12863824706791205</v>
      </c>
      <c r="U102" s="35">
        <f t="shared" si="79"/>
        <v>0.13217745803357314</v>
      </c>
      <c r="V102" s="35">
        <f t="shared" si="79"/>
        <v>0.13067260940032416</v>
      </c>
      <c r="W102" s="35">
        <f t="shared" si="79"/>
        <v>0.13025598949786676</v>
      </c>
      <c r="X102" s="35">
        <f t="shared" si="79"/>
        <v>0.12370333499253361</v>
      </c>
      <c r="Y102" s="35">
        <f t="shared" si="77"/>
        <v>0.12555528700906343</v>
      </c>
      <c r="Z102" s="35">
        <f t="shared" si="77"/>
        <v>0.12446621621621623</v>
      </c>
      <c r="AA102" s="35">
        <f t="shared" ref="AA102" si="80">+AA96/100*AA$72</f>
        <v>0.12911636522118108</v>
      </c>
      <c r="AB102" s="35">
        <v>0.13</v>
      </c>
    </row>
    <row r="103" spans="1:28" ht="1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55"/>
    </row>
    <row r="104" spans="1:28" ht="15" customHeight="1">
      <c r="A104" s="32" t="s">
        <v>49</v>
      </c>
      <c r="B104" s="35">
        <f t="shared" ref="B104:K104" si="81">+B101+B102</f>
        <v>0.88401369934293594</v>
      </c>
      <c r="C104" s="35">
        <f t="shared" si="81"/>
        <v>0.88050641993065537</v>
      </c>
      <c r="D104" s="35">
        <f t="shared" si="81"/>
        <v>0.84760282142104937</v>
      </c>
      <c r="E104" s="35">
        <f t="shared" si="81"/>
        <v>0.80868374946595489</v>
      </c>
      <c r="F104" s="35">
        <f t="shared" si="81"/>
        <v>0.75940712190888338</v>
      </c>
      <c r="G104" s="35">
        <f t="shared" si="81"/>
        <v>0.72806881529046041</v>
      </c>
      <c r="H104" s="35">
        <f t="shared" si="81"/>
        <v>0.76367333864062759</v>
      </c>
      <c r="I104" s="35">
        <f t="shared" si="81"/>
        <v>0.77825001886470346</v>
      </c>
      <c r="J104" s="35">
        <f t="shared" si="81"/>
        <v>0.78499531394717126</v>
      </c>
      <c r="K104" s="35">
        <f t="shared" si="81"/>
        <v>0.77522370327563195</v>
      </c>
      <c r="L104" s="35">
        <f t="shared" ref="L104:Q104" si="82">+L101+L102</f>
        <v>0.7766168736502197</v>
      </c>
      <c r="M104" s="35">
        <f t="shared" si="82"/>
        <v>0.75623426993873477</v>
      </c>
      <c r="N104" s="35">
        <f t="shared" si="82"/>
        <v>0.73626804475539309</v>
      </c>
      <c r="O104" s="35">
        <f t="shared" si="82"/>
        <v>0.74286242868074059</v>
      </c>
      <c r="P104" s="35">
        <f t="shared" si="82"/>
        <v>0.81589456010549588</v>
      </c>
      <c r="Q104" s="35">
        <f t="shared" si="82"/>
        <v>0.78700181347297971</v>
      </c>
      <c r="R104" s="35">
        <f t="shared" ref="R104:S104" si="83">+R101+R102</f>
        <v>0.82644137830883191</v>
      </c>
      <c r="S104" s="35">
        <f t="shared" si="83"/>
        <v>0.84244639057523885</v>
      </c>
      <c r="T104" s="35">
        <f t="shared" ref="T104:U104" si="84">+T101+T102</f>
        <v>0.74937846758901616</v>
      </c>
      <c r="U104" s="35">
        <f t="shared" si="84"/>
        <v>0.76585611510791363</v>
      </c>
      <c r="V104" s="35">
        <f t="shared" ref="V104:X104" si="85">+V101+V102</f>
        <v>0.76850013506212855</v>
      </c>
      <c r="W104" s="35">
        <f t="shared" si="85"/>
        <v>0.73764686576960936</v>
      </c>
      <c r="X104" s="35">
        <f t="shared" si="85"/>
        <v>0.73489547038327541</v>
      </c>
      <c r="Y104" s="35">
        <f t="shared" ref="Y104:Z104" si="86">+Y101+Y102</f>
        <v>0.71790211480362531</v>
      </c>
      <c r="Z104" s="35">
        <f t="shared" si="86"/>
        <v>0.7259301801801803</v>
      </c>
      <c r="AA104" s="35">
        <f t="shared" ref="AA104:AB104" si="87">+AA101+AA102</f>
        <v>0.74911636522118108</v>
      </c>
      <c r="AB104" s="35">
        <f t="shared" si="87"/>
        <v>0.74</v>
      </c>
    </row>
    <row r="105" spans="1:28" ht="15" customHeight="1">
      <c r="AB105" s="28"/>
    </row>
    <row r="106" spans="1:28" ht="15" customHeight="1">
      <c r="F106" s="9" t="s">
        <v>0</v>
      </c>
    </row>
  </sheetData>
  <phoneticPr fontId="2" type="noConversion"/>
  <conditionalFormatting sqref="O10">
    <cfRule type="expression" dxfId="8" priority="4" stopIfTrue="1">
      <formula>CheckInvalidData(O10)</formula>
    </cfRule>
    <cfRule type="expression" dxfId="7" priority="5" stopIfTrue="1">
      <formula>CheckInvalidData("M1",O10,"M1A",O15,(((#REF!))))</formula>
    </cfRule>
  </conditionalFormatting>
  <conditionalFormatting sqref="O18">
    <cfRule type="expression" dxfId="6" priority="6" stopIfTrue="1">
      <formula>CheckInvalidData(O18)</formula>
    </cfRule>
    <cfRule type="expression" dxfId="5" priority="7" stopIfTrue="1">
      <formula>CheckInvalidData("M1",O18,"M1A",O26,(((#REF!))))</formula>
    </cfRule>
  </conditionalFormatting>
  <conditionalFormatting sqref="O14:O17 O6:O9 O24">
    <cfRule type="expression" dxfId="4" priority="8" stopIfTrue="1">
      <formula>CheckInvalidData(O6)</formula>
    </cfRule>
  </conditionalFormatting>
  <conditionalFormatting sqref="O25">
    <cfRule type="expression" dxfId="3" priority="9" stopIfTrue="1">
      <formula>CheckInvalidData(O25)</formula>
    </cfRule>
    <cfRule type="expression" dxfId="2" priority="10" stopIfTrue="1">
      <formula>(((#REF!)))(O25,O27:O31,SUM(O45),0,(((#REF!))))</formula>
    </cfRule>
  </conditionalFormatting>
  <conditionalFormatting sqref="Z6:Z10">
    <cfRule type="expression" dxfId="1" priority="1" stopIfTrue="1">
      <formula>CheckInvalidData(Z6)</formula>
    </cfRule>
  </conditionalFormatting>
  <conditionalFormatting sqref="Y6:Y10">
    <cfRule type="expression" dxfId="0" priority="2" stopIfTrue="1">
      <formula>CheckInvalidData(Y6)</formula>
    </cfRule>
  </conditionalFormatting>
  <pageMargins left="0.75" right="0.75" top="1" bottom="1" header="0.5" footer="0.5"/>
  <pageSetup paperSize="9" scale="74" orientation="landscape" r:id="rId1"/>
  <headerFooter alignWithMargins="0">
    <oddFooter>&amp;L&amp;Z&amp;F&amp;R&amp;D</oddFooter>
  </headerFooter>
  <rowBreaks count="2" manualBreakCount="2">
    <brk id="49" max="21" man="1"/>
    <brk id="97" max="2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</vt:lpstr>
      <vt:lpstr>data</vt:lpstr>
      <vt:lpstr>data!Print_Area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Bolleboom</dc:creator>
  <cp:lastModifiedBy>Lionne Koens</cp:lastModifiedBy>
  <cp:lastPrinted>2011-12-19T13:59:45Z</cp:lastPrinted>
  <dcterms:created xsi:type="dcterms:W3CDTF">2001-07-12T11:13:55Z</dcterms:created>
  <dcterms:modified xsi:type="dcterms:W3CDTF">2022-12-16T16:59:34Z</dcterms:modified>
</cp:coreProperties>
</file>