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1455" yWindow="225" windowWidth="19035" windowHeight="11625"/>
  </bookViews>
  <sheets>
    <sheet name="content" sheetId="6" r:id="rId1"/>
    <sheet name="Income" sheetId="1" r:id="rId2"/>
    <sheet name="income-percent" sheetId="7" r:id="rId3"/>
    <sheet name="assingments + project funding" sheetId="10" r:id="rId4"/>
    <sheet name="expenditure" sheetId="4" r:id="rId5"/>
    <sheet name="expenditure percent" sheetId="5" r:id="rId6"/>
    <sheet name="trend income indexed" sheetId="3" r:id="rId7"/>
    <sheet name="trend assignments + projectfund" sheetId="11" r:id="rId8"/>
    <sheet name="trend expenditure indexed" sheetId="9" r:id="rId9"/>
  </sheets>
  <externalReferences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Q17" i="9" l="1"/>
  <c r="Q16" i="9"/>
  <c r="Q14" i="9"/>
  <c r="Q13" i="9"/>
  <c r="R17" i="9"/>
  <c r="P17" i="9"/>
  <c r="O17" i="9"/>
  <c r="R16" i="9"/>
  <c r="P16" i="9"/>
  <c r="O16" i="9"/>
  <c r="R15" i="9"/>
  <c r="Q15" i="9"/>
  <c r="P15" i="9"/>
  <c r="O15" i="9"/>
  <c r="R14" i="9"/>
  <c r="P14" i="9"/>
  <c r="O14" i="9"/>
  <c r="R13" i="9"/>
  <c r="P13" i="9"/>
  <c r="O13" i="9"/>
  <c r="O27" i="11"/>
  <c r="O26" i="11"/>
  <c r="O25" i="11"/>
  <c r="O24" i="11"/>
  <c r="O23" i="11"/>
  <c r="O22" i="11"/>
  <c r="O21" i="11"/>
  <c r="O20" i="11"/>
  <c r="O19" i="11"/>
  <c r="O18" i="11"/>
  <c r="Q13" i="11"/>
  <c r="Q12" i="11"/>
  <c r="Q11" i="11"/>
  <c r="Q10" i="11"/>
  <c r="Q9" i="11"/>
  <c r="Q8" i="11"/>
  <c r="Q7" i="11"/>
  <c r="Q6" i="11"/>
  <c r="Q5" i="11"/>
  <c r="Q4" i="11"/>
  <c r="S8" i="3"/>
  <c r="S15" i="3" s="1"/>
  <c r="S7" i="3"/>
  <c r="S14" i="3" s="1"/>
  <c r="S6" i="3"/>
  <c r="S13" i="3" s="1"/>
  <c r="S5" i="3"/>
  <c r="S12" i="3" s="1"/>
  <c r="S4" i="3"/>
  <c r="S11" i="3" s="1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134" i="4"/>
  <c r="S140" i="4" s="1"/>
  <c r="S111" i="4"/>
  <c r="S117" i="4" s="1"/>
  <c r="S88" i="4"/>
  <c r="S94" i="4" s="1"/>
  <c r="S65" i="4"/>
  <c r="S71" i="4" s="1"/>
  <c r="S42" i="4"/>
  <c r="S48" i="4" s="1"/>
  <c r="S19" i="4"/>
  <c r="S25" i="4" s="1"/>
  <c r="Q272" i="10"/>
  <c r="Q278" i="10" s="1"/>
  <c r="Q249" i="10"/>
  <c r="Q255" i="10" s="1"/>
  <c r="Q232" i="10"/>
  <c r="Q226" i="10"/>
  <c r="Q203" i="10"/>
  <c r="Q209" i="10" s="1"/>
  <c r="Q180" i="10"/>
  <c r="Q186" i="10" s="1"/>
  <c r="Q157" i="10"/>
  <c r="Q163" i="10" s="1"/>
  <c r="Q140" i="10"/>
  <c r="Q134" i="10"/>
  <c r="Q111" i="10"/>
  <c r="Q117" i="10" s="1"/>
  <c r="Q88" i="10"/>
  <c r="Q94" i="10" s="1"/>
  <c r="Q65" i="10"/>
  <c r="Q71" i="10" s="1"/>
  <c r="Q48" i="10"/>
  <c r="Q42" i="10"/>
  <c r="Q19" i="10"/>
  <c r="Q25" i="10" s="1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134" i="1"/>
  <c r="X140" i="1" s="1"/>
  <c r="X111" i="1"/>
  <c r="X117" i="1" s="1"/>
  <c r="X88" i="1"/>
  <c r="X94" i="1" s="1"/>
  <c r="X71" i="1"/>
  <c r="X65" i="1"/>
  <c r="X42" i="1"/>
  <c r="X48" i="1" s="1"/>
  <c r="X19" i="1"/>
  <c r="X25" i="1" s="1"/>
  <c r="P13" i="11" l="1"/>
  <c r="P12" i="11"/>
  <c r="P11" i="11"/>
  <c r="P10" i="11"/>
  <c r="P9" i="11"/>
  <c r="P8" i="11"/>
  <c r="P7" i="11"/>
  <c r="P6" i="11"/>
  <c r="P5" i="11"/>
  <c r="P4" i="11"/>
  <c r="R8" i="3"/>
  <c r="R15" i="3" s="1"/>
  <c r="R7" i="3"/>
  <c r="R14" i="3" s="1"/>
  <c r="R6" i="3"/>
  <c r="R13" i="3" s="1"/>
  <c r="R5" i="3"/>
  <c r="R12" i="3" s="1"/>
  <c r="R4" i="3"/>
  <c r="R11" i="3" s="1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134" i="4"/>
  <c r="R140" i="4" s="1"/>
  <c r="Q134" i="4"/>
  <c r="Q140" i="4" s="1"/>
  <c r="P134" i="4"/>
  <c r="P140" i="4" s="1"/>
  <c r="O134" i="4"/>
  <c r="O140" i="4" s="1"/>
  <c r="N134" i="4"/>
  <c r="N140" i="4" s="1"/>
  <c r="M134" i="4"/>
  <c r="M140" i="4" s="1"/>
  <c r="L134" i="4"/>
  <c r="L140" i="4" s="1"/>
  <c r="K134" i="4"/>
  <c r="K140" i="4" s="1"/>
  <c r="J134" i="4"/>
  <c r="J140" i="4" s="1"/>
  <c r="I134" i="4"/>
  <c r="I140" i="4" s="1"/>
  <c r="H134" i="4"/>
  <c r="H140" i="4" s="1"/>
  <c r="G134" i="4"/>
  <c r="G140" i="4" s="1"/>
  <c r="F134" i="4"/>
  <c r="F140" i="4" s="1"/>
  <c r="E134" i="4"/>
  <c r="E140" i="4" s="1"/>
  <c r="D134" i="4"/>
  <c r="D140" i="4" s="1"/>
  <c r="C134" i="4"/>
  <c r="C140" i="4" s="1"/>
  <c r="B134" i="4"/>
  <c r="B140" i="4" s="1"/>
  <c r="R111" i="4"/>
  <c r="R117" i="4" s="1"/>
  <c r="R88" i="4"/>
  <c r="R94" i="4" s="1"/>
  <c r="R65" i="4"/>
  <c r="R71" i="4" s="1"/>
  <c r="R42" i="4"/>
  <c r="R48" i="4" s="1"/>
  <c r="R19" i="4"/>
  <c r="R25" i="4" s="1"/>
  <c r="P272" i="10"/>
  <c r="P278" i="10" s="1"/>
  <c r="P249" i="10"/>
  <c r="P255" i="10" s="1"/>
  <c r="P226" i="10"/>
  <c r="P232" i="10" s="1"/>
  <c r="P203" i="10"/>
  <c r="P209" i="10" s="1"/>
  <c r="P180" i="10"/>
  <c r="P186" i="10" s="1"/>
  <c r="P163" i="10"/>
  <c r="P157" i="10"/>
  <c r="P134" i="10"/>
  <c r="P140" i="10" s="1"/>
  <c r="P111" i="10"/>
  <c r="P117" i="10" s="1"/>
  <c r="P88" i="10"/>
  <c r="P94" i="10" s="1"/>
  <c r="P65" i="10"/>
  <c r="P71" i="10" s="1"/>
  <c r="P42" i="10"/>
  <c r="P48" i="10" s="1"/>
  <c r="P19" i="10"/>
  <c r="P25" i="10" s="1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134" i="1"/>
  <c r="W140" i="1" s="1"/>
  <c r="W111" i="1"/>
  <c r="W117" i="1" s="1"/>
  <c r="W88" i="1"/>
  <c r="W94" i="1" s="1"/>
  <c r="W65" i="1"/>
  <c r="W71" i="1" s="1"/>
  <c r="W42" i="1"/>
  <c r="W48" i="1" s="1"/>
  <c r="W19" i="1"/>
  <c r="W25" i="1" s="1"/>
  <c r="O13" i="11" l="1"/>
  <c r="O12" i="11"/>
  <c r="O11" i="11"/>
  <c r="O10" i="11"/>
  <c r="O9" i="11"/>
  <c r="O8" i="11"/>
  <c r="O7" i="11"/>
  <c r="O6" i="11"/>
  <c r="O5" i="11"/>
  <c r="O4" i="11"/>
  <c r="Q8" i="3"/>
  <c r="Q15" i="3" s="1"/>
  <c r="Q7" i="3"/>
  <c r="Q14" i="3" s="1"/>
  <c r="Q6" i="3"/>
  <c r="Q13" i="3" s="1"/>
  <c r="Q5" i="3"/>
  <c r="Q12" i="3" s="1"/>
  <c r="Q4" i="3"/>
  <c r="Q11" i="3" s="1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O272" i="10"/>
  <c r="O278" i="10" s="1"/>
  <c r="O249" i="10"/>
  <c r="O255" i="10" s="1"/>
  <c r="O226" i="10"/>
  <c r="O232" i="10" s="1"/>
  <c r="O203" i="10"/>
  <c r="O209" i="10" s="1"/>
  <c r="O180" i="10"/>
  <c r="O186" i="10" s="1"/>
  <c r="O157" i="10"/>
  <c r="O163" i="10" s="1"/>
  <c r="O134" i="10"/>
  <c r="O140" i="10" s="1"/>
  <c r="O111" i="10"/>
  <c r="O117" i="10" s="1"/>
  <c r="O88" i="10"/>
  <c r="O94" i="10" s="1"/>
  <c r="O65" i="10"/>
  <c r="O71" i="10" s="1"/>
  <c r="O42" i="10"/>
  <c r="O48" i="10" s="1"/>
  <c r="O19" i="10"/>
  <c r="O25" i="10" s="1"/>
  <c r="V9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V79" i="7"/>
  <c r="V78" i="7"/>
  <c r="V77" i="7"/>
  <c r="V76" i="7"/>
  <c r="V75" i="7"/>
  <c r="V71" i="7"/>
  <c r="V70" i="7"/>
  <c r="V69" i="7"/>
  <c r="V68" i="7"/>
  <c r="V67" i="7"/>
  <c r="V66" i="7"/>
  <c r="V65" i="7"/>
  <c r="V64" i="7"/>
  <c r="V63" i="7"/>
  <c r="V62" i="7"/>
  <c r="V61" i="7"/>
  <c r="V60" i="7"/>
  <c r="V59" i="7"/>
  <c r="V58" i="7"/>
  <c r="V57" i="7"/>
  <c r="V56" i="7"/>
  <c r="V55" i="7"/>
  <c r="V54" i="7"/>
  <c r="V53" i="7"/>
  <c r="V52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134" i="1"/>
  <c r="V140" i="1" s="1"/>
  <c r="V111" i="1"/>
  <c r="V117" i="1" s="1"/>
  <c r="V88" i="1"/>
  <c r="V94" i="1" s="1"/>
  <c r="V65" i="1"/>
  <c r="V71" i="1" s="1"/>
  <c r="V42" i="1"/>
  <c r="V48" i="1" s="1"/>
  <c r="V19" i="1"/>
  <c r="V25" i="1" s="1"/>
  <c r="N13" i="11" l="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N10" i="11"/>
  <c r="M10" i="11"/>
  <c r="L10" i="11"/>
  <c r="K10" i="11"/>
  <c r="J10" i="11"/>
  <c r="I10" i="11"/>
  <c r="H10" i="11"/>
  <c r="G10" i="11"/>
  <c r="F10" i="11"/>
  <c r="E10" i="11"/>
  <c r="D10" i="11"/>
  <c r="N24" i="11" s="1"/>
  <c r="C10" i="11"/>
  <c r="B10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P11" i="3"/>
  <c r="P12" i="3"/>
  <c r="P13" i="3"/>
  <c r="P14" i="3"/>
  <c r="P15" i="3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20" i="5"/>
  <c r="P21" i="5"/>
  <c r="P22" i="5"/>
  <c r="P23" i="5"/>
  <c r="P24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3" i="5"/>
  <c r="P44" i="5"/>
  <c r="P45" i="5"/>
  <c r="P46" i="5"/>
  <c r="P47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6" i="5"/>
  <c r="P67" i="5"/>
  <c r="P68" i="5"/>
  <c r="P69" i="5"/>
  <c r="P70" i="5"/>
  <c r="P71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9" i="5"/>
  <c r="P90" i="5"/>
  <c r="P91" i="5"/>
  <c r="P92" i="5"/>
  <c r="P93" i="5"/>
  <c r="P111" i="4"/>
  <c r="P117" i="4" s="1"/>
  <c r="P88" i="4"/>
  <c r="P94" i="4" s="1"/>
  <c r="P65" i="4"/>
  <c r="P71" i="4" s="1"/>
  <c r="P42" i="4"/>
  <c r="P19" i="4"/>
  <c r="P25" i="4" s="1"/>
  <c r="N278" i="10"/>
  <c r="J278" i="10"/>
  <c r="I278" i="10"/>
  <c r="H278" i="10"/>
  <c r="G278" i="10"/>
  <c r="F278" i="10"/>
  <c r="B278" i="10"/>
  <c r="N272" i="10"/>
  <c r="M272" i="10"/>
  <c r="M278" i="10" s="1"/>
  <c r="L272" i="10"/>
  <c r="L278" i="10" s="1"/>
  <c r="K272" i="10"/>
  <c r="K278" i="10" s="1"/>
  <c r="J272" i="10"/>
  <c r="I272" i="10"/>
  <c r="H272" i="10"/>
  <c r="G272" i="10"/>
  <c r="F272" i="10"/>
  <c r="E272" i="10"/>
  <c r="E278" i="10" s="1"/>
  <c r="D272" i="10"/>
  <c r="D278" i="10" s="1"/>
  <c r="C272" i="10"/>
  <c r="C278" i="10" s="1"/>
  <c r="B272" i="10"/>
  <c r="N255" i="10"/>
  <c r="M255" i="10"/>
  <c r="L255" i="10"/>
  <c r="K255" i="10"/>
  <c r="J255" i="10"/>
  <c r="I255" i="10"/>
  <c r="H255" i="10"/>
  <c r="N249" i="10"/>
  <c r="M249" i="10"/>
  <c r="L249" i="10"/>
  <c r="K249" i="10"/>
  <c r="J249" i="10"/>
  <c r="I249" i="10"/>
  <c r="H249" i="10"/>
  <c r="N232" i="10"/>
  <c r="L232" i="10"/>
  <c r="K232" i="10"/>
  <c r="J232" i="10"/>
  <c r="I232" i="10"/>
  <c r="H232" i="10"/>
  <c r="N226" i="10"/>
  <c r="M226" i="10"/>
  <c r="M232" i="10" s="1"/>
  <c r="L226" i="10"/>
  <c r="K226" i="10"/>
  <c r="J226" i="10"/>
  <c r="I226" i="10"/>
  <c r="H226" i="10"/>
  <c r="N209" i="10"/>
  <c r="M209" i="10"/>
  <c r="L209" i="10"/>
  <c r="H209" i="10"/>
  <c r="G209" i="10"/>
  <c r="F209" i="10"/>
  <c r="E209" i="10"/>
  <c r="D209" i="10"/>
  <c r="N203" i="10"/>
  <c r="M203" i="10"/>
  <c r="L203" i="10"/>
  <c r="K203" i="10"/>
  <c r="K209" i="10" s="1"/>
  <c r="J203" i="10"/>
  <c r="J209" i="10" s="1"/>
  <c r="I203" i="10"/>
  <c r="I209" i="10" s="1"/>
  <c r="H203" i="10"/>
  <c r="G203" i="10"/>
  <c r="F203" i="10"/>
  <c r="E203" i="10"/>
  <c r="D203" i="10"/>
  <c r="C203" i="10"/>
  <c r="C209" i="10" s="1"/>
  <c r="B203" i="10"/>
  <c r="B209" i="10" s="1"/>
  <c r="N186" i="10"/>
  <c r="H186" i="10"/>
  <c r="G186" i="10"/>
  <c r="F186" i="10"/>
  <c r="N180" i="10"/>
  <c r="M180" i="10"/>
  <c r="M186" i="10" s="1"/>
  <c r="L180" i="10"/>
  <c r="L186" i="10" s="1"/>
  <c r="K180" i="10"/>
  <c r="K186" i="10" s="1"/>
  <c r="J180" i="10"/>
  <c r="J186" i="10" s="1"/>
  <c r="I180" i="10"/>
  <c r="I186" i="10" s="1"/>
  <c r="H180" i="10"/>
  <c r="G180" i="10"/>
  <c r="F180" i="10"/>
  <c r="E180" i="10"/>
  <c r="E186" i="10" s="1"/>
  <c r="D180" i="10"/>
  <c r="D186" i="10" s="1"/>
  <c r="N163" i="10"/>
  <c r="M163" i="10"/>
  <c r="L163" i="10"/>
  <c r="F163" i="10"/>
  <c r="E163" i="10"/>
  <c r="D163" i="10"/>
  <c r="N157" i="10"/>
  <c r="M157" i="10"/>
  <c r="L157" i="10"/>
  <c r="K157" i="10"/>
  <c r="K163" i="10" s="1"/>
  <c r="J157" i="10"/>
  <c r="J163" i="10" s="1"/>
  <c r="I157" i="10"/>
  <c r="I163" i="10" s="1"/>
  <c r="H157" i="10"/>
  <c r="H163" i="10" s="1"/>
  <c r="G157" i="10"/>
  <c r="G163" i="10" s="1"/>
  <c r="F157" i="10"/>
  <c r="E157" i="10"/>
  <c r="D157" i="10"/>
  <c r="L140" i="10"/>
  <c r="K140" i="10"/>
  <c r="J140" i="10"/>
  <c r="D140" i="10"/>
  <c r="N134" i="10"/>
  <c r="N140" i="10" s="1"/>
  <c r="M134" i="10"/>
  <c r="M140" i="10" s="1"/>
  <c r="L134" i="10"/>
  <c r="K134" i="10"/>
  <c r="J134" i="10"/>
  <c r="I134" i="10"/>
  <c r="I140" i="10" s="1"/>
  <c r="H134" i="10"/>
  <c r="H140" i="10" s="1"/>
  <c r="G134" i="10"/>
  <c r="G140" i="10" s="1"/>
  <c r="F134" i="10"/>
  <c r="F140" i="10" s="1"/>
  <c r="E134" i="10"/>
  <c r="E140" i="10" s="1"/>
  <c r="D134" i="10"/>
  <c r="J117" i="10"/>
  <c r="I117" i="10"/>
  <c r="H117" i="10"/>
  <c r="N111" i="10"/>
  <c r="N117" i="10" s="1"/>
  <c r="M111" i="10"/>
  <c r="M117" i="10" s="1"/>
  <c r="L111" i="10"/>
  <c r="L117" i="10" s="1"/>
  <c r="K111" i="10"/>
  <c r="K117" i="10" s="1"/>
  <c r="J111" i="10"/>
  <c r="I111" i="10"/>
  <c r="H111" i="10"/>
  <c r="G111" i="10"/>
  <c r="G117" i="10" s="1"/>
  <c r="F111" i="10"/>
  <c r="F117" i="10" s="1"/>
  <c r="E111" i="10"/>
  <c r="E117" i="10" s="1"/>
  <c r="D111" i="10"/>
  <c r="D117" i="10" s="1"/>
  <c r="N94" i="10"/>
  <c r="H94" i="10"/>
  <c r="G94" i="10"/>
  <c r="F94" i="10"/>
  <c r="N88" i="10"/>
  <c r="M88" i="10"/>
  <c r="M94" i="10" s="1"/>
  <c r="L88" i="10"/>
  <c r="L94" i="10" s="1"/>
  <c r="K88" i="10"/>
  <c r="K94" i="10" s="1"/>
  <c r="J88" i="10"/>
  <c r="J94" i="10" s="1"/>
  <c r="I88" i="10"/>
  <c r="I94" i="10" s="1"/>
  <c r="H88" i="10"/>
  <c r="G88" i="10"/>
  <c r="F88" i="10"/>
  <c r="E88" i="10"/>
  <c r="E94" i="10" s="1"/>
  <c r="D88" i="10"/>
  <c r="D94" i="10" s="1"/>
  <c r="N71" i="10"/>
  <c r="M71" i="10"/>
  <c r="L71" i="10"/>
  <c r="F71" i="10"/>
  <c r="E71" i="10"/>
  <c r="D71" i="10"/>
  <c r="N65" i="10"/>
  <c r="M65" i="10"/>
  <c r="L65" i="10"/>
  <c r="K65" i="10"/>
  <c r="K71" i="10" s="1"/>
  <c r="J65" i="10"/>
  <c r="J71" i="10" s="1"/>
  <c r="I65" i="10"/>
  <c r="I71" i="10" s="1"/>
  <c r="H65" i="10"/>
  <c r="H71" i="10" s="1"/>
  <c r="G65" i="10"/>
  <c r="G71" i="10" s="1"/>
  <c r="F65" i="10"/>
  <c r="E65" i="10"/>
  <c r="D65" i="10"/>
  <c r="N48" i="10"/>
  <c r="M48" i="10"/>
  <c r="L48" i="10"/>
  <c r="K48" i="10"/>
  <c r="J48" i="10"/>
  <c r="F48" i="10"/>
  <c r="E48" i="10"/>
  <c r="D48" i="10"/>
  <c r="C48" i="10"/>
  <c r="B48" i="10"/>
  <c r="N42" i="10"/>
  <c r="M42" i="10"/>
  <c r="L42" i="10"/>
  <c r="K42" i="10"/>
  <c r="J42" i="10"/>
  <c r="I42" i="10"/>
  <c r="I48" i="10" s="1"/>
  <c r="H42" i="10"/>
  <c r="H48" i="10" s="1"/>
  <c r="G42" i="10"/>
  <c r="G48" i="10" s="1"/>
  <c r="F42" i="10"/>
  <c r="E42" i="10"/>
  <c r="D42" i="10"/>
  <c r="C42" i="10"/>
  <c r="B42" i="10"/>
  <c r="N25" i="10"/>
  <c r="M25" i="10"/>
  <c r="L25" i="10"/>
  <c r="H25" i="10"/>
  <c r="G25" i="10"/>
  <c r="F25" i="10"/>
  <c r="E25" i="10"/>
  <c r="D25" i="10"/>
  <c r="N19" i="10"/>
  <c r="M19" i="10"/>
  <c r="L19" i="10"/>
  <c r="K19" i="10"/>
  <c r="K25" i="10" s="1"/>
  <c r="J19" i="10"/>
  <c r="J25" i="10" s="1"/>
  <c r="I19" i="10"/>
  <c r="I25" i="10" s="1"/>
  <c r="H19" i="10"/>
  <c r="G19" i="10"/>
  <c r="F19" i="10"/>
  <c r="E19" i="10"/>
  <c r="D19" i="10"/>
  <c r="C19" i="10"/>
  <c r="C25" i="10" s="1"/>
  <c r="B19" i="10"/>
  <c r="B25" i="10" s="1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140" i="1"/>
  <c r="U134" i="1"/>
  <c r="U111" i="1"/>
  <c r="U117" i="1" s="1"/>
  <c r="U88" i="1"/>
  <c r="U94" i="1" s="1"/>
  <c r="U65" i="1"/>
  <c r="U71" i="1" s="1"/>
  <c r="U48" i="1"/>
  <c r="U42" i="1"/>
  <c r="U19" i="1"/>
  <c r="U25" i="1" s="1"/>
  <c r="P19" i="5" l="1"/>
  <c r="P48" i="5"/>
  <c r="P94" i="5"/>
  <c r="P65" i="5"/>
  <c r="M25" i="11"/>
  <c r="N25" i="11"/>
  <c r="M22" i="11"/>
  <c r="N22" i="11"/>
  <c r="L19" i="11"/>
  <c r="N19" i="11"/>
  <c r="L27" i="11"/>
  <c r="N27" i="11"/>
  <c r="M21" i="11"/>
  <c r="N21" i="11"/>
  <c r="G18" i="11"/>
  <c r="N18" i="11"/>
  <c r="I26" i="11"/>
  <c r="N26" i="11"/>
  <c r="M27" i="11"/>
  <c r="M23" i="11"/>
  <c r="N23" i="11"/>
  <c r="M19" i="11"/>
  <c r="M20" i="11"/>
  <c r="N20" i="11"/>
  <c r="M24" i="11"/>
  <c r="P48" i="4"/>
  <c r="P25" i="5" s="1"/>
  <c r="P88" i="5"/>
  <c r="P42" i="5"/>
  <c r="M26" i="11"/>
  <c r="K20" i="11"/>
  <c r="E26" i="11"/>
  <c r="M18" i="11"/>
  <c r="J21" i="11"/>
  <c r="E21" i="11"/>
  <c r="I25" i="11"/>
  <c r="I19" i="11"/>
  <c r="G21" i="11"/>
  <c r="H24" i="11"/>
  <c r="I27" i="11"/>
  <c r="J25" i="11"/>
  <c r="H21" i="11"/>
  <c r="I24" i="11"/>
  <c r="I21" i="11"/>
  <c r="J18" i="11"/>
  <c r="E19" i="11"/>
  <c r="G25" i="11"/>
  <c r="J26" i="11"/>
  <c r="E27" i="11"/>
  <c r="C18" i="11"/>
  <c r="K18" i="11"/>
  <c r="C26" i="11"/>
  <c r="K26" i="11"/>
  <c r="D18" i="11"/>
  <c r="L18" i="11"/>
  <c r="D26" i="11"/>
  <c r="L26" i="11"/>
  <c r="E18" i="11"/>
  <c r="C20" i="11"/>
  <c r="F18" i="11"/>
  <c r="D20" i="11"/>
  <c r="L20" i="11"/>
  <c r="F22" i="11"/>
  <c r="E23" i="11"/>
  <c r="C25" i="11"/>
  <c r="K25" i="11"/>
  <c r="F26" i="11"/>
  <c r="E20" i="11"/>
  <c r="D25" i="11"/>
  <c r="L25" i="11"/>
  <c r="G26" i="11"/>
  <c r="H18" i="11"/>
  <c r="C19" i="11"/>
  <c r="K19" i="11"/>
  <c r="F20" i="11"/>
  <c r="E25" i="11"/>
  <c r="H26" i="11"/>
  <c r="C27" i="11"/>
  <c r="K27" i="11"/>
  <c r="I18" i="11"/>
  <c r="F25" i="11"/>
  <c r="D22" i="11"/>
  <c r="L22" i="11"/>
  <c r="G23" i="11"/>
  <c r="E24" i="11"/>
  <c r="J24" i="11"/>
  <c r="C24" i="11"/>
  <c r="G20" i="11"/>
  <c r="L21" i="11"/>
  <c r="H23" i="11"/>
  <c r="D24" i="11"/>
  <c r="H20" i="11"/>
  <c r="I23" i="11"/>
  <c r="J23" i="11"/>
  <c r="K24" i="11"/>
  <c r="G19" i="11"/>
  <c r="I20" i="11"/>
  <c r="J20" i="11"/>
  <c r="H22" i="11"/>
  <c r="C23" i="11"/>
  <c r="K23" i="11"/>
  <c r="F24" i="11"/>
  <c r="G27" i="11"/>
  <c r="C21" i="11"/>
  <c r="L24" i="11"/>
  <c r="H19" i="11"/>
  <c r="F21" i="11"/>
  <c r="I22" i="11"/>
  <c r="D23" i="11"/>
  <c r="L23" i="11"/>
  <c r="G24" i="11"/>
  <c r="H25" i="11"/>
  <c r="H27" i="11"/>
  <c r="J22" i="11"/>
  <c r="J19" i="11"/>
  <c r="C22" i="11"/>
  <c r="K22" i="11"/>
  <c r="F23" i="11"/>
  <c r="J27" i="11"/>
  <c r="K21" i="11"/>
  <c r="F27" i="11"/>
  <c r="D21" i="11"/>
  <c r="G22" i="11"/>
  <c r="F19" i="11"/>
  <c r="E22" i="11"/>
  <c r="D19" i="11"/>
  <c r="D27" i="11"/>
  <c r="O11" i="3"/>
  <c r="O12" i="3"/>
  <c r="O13" i="3"/>
  <c r="O14" i="3"/>
  <c r="O15" i="3"/>
  <c r="O8" i="3"/>
  <c r="O7" i="3"/>
  <c r="O6" i="3"/>
  <c r="O5" i="3"/>
  <c r="O4" i="3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107" i="4"/>
  <c r="O102" i="4"/>
  <c r="O88" i="4"/>
  <c r="O94" i="4" s="1"/>
  <c r="O65" i="4"/>
  <c r="O71" i="4" s="1"/>
  <c r="O42" i="4"/>
  <c r="O48" i="4" s="1"/>
  <c r="O19" i="4"/>
  <c r="O25" i="4" s="1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134" i="1"/>
  <c r="T140" i="1" s="1"/>
  <c r="T111" i="1"/>
  <c r="T117" i="1" s="1"/>
  <c r="T88" i="1"/>
  <c r="T94" i="1" s="1"/>
  <c r="T65" i="1"/>
  <c r="T71" i="1" s="1"/>
  <c r="T42" i="1"/>
  <c r="T48" i="1" s="1"/>
  <c r="T19" i="1"/>
  <c r="T25" i="1" s="1"/>
  <c r="O111" i="4" l="1"/>
  <c r="O117" i="4" s="1"/>
  <c r="A9" i="9"/>
  <c r="A17" i="9" s="1"/>
  <c r="A8" i="9"/>
  <c r="A16" i="9" s="1"/>
  <c r="A7" i="9"/>
  <c r="A15" i="9" s="1"/>
  <c r="A6" i="9"/>
  <c r="A14" i="9" s="1"/>
  <c r="A5" i="9"/>
  <c r="A13" i="9" s="1"/>
  <c r="A1" i="9"/>
  <c r="A20" i="9"/>
  <c r="A23" i="9"/>
  <c r="A22" i="9"/>
  <c r="A13" i="3"/>
  <c r="A14" i="3"/>
  <c r="A15" i="3"/>
  <c r="A12" i="3"/>
  <c r="A11" i="3"/>
  <c r="A8" i="3"/>
  <c r="A7" i="3"/>
  <c r="A6" i="3"/>
  <c r="A5" i="3"/>
  <c r="A4" i="3"/>
  <c r="A1" i="3"/>
  <c r="A96" i="5"/>
  <c r="A73" i="5"/>
  <c r="A50" i="5"/>
  <c r="A27" i="5"/>
  <c r="A4" i="5"/>
  <c r="A1" i="5"/>
  <c r="A25" i="4"/>
  <c r="A25" i="5" s="1"/>
  <c r="A19" i="4"/>
  <c r="A19" i="5" s="1"/>
  <c r="A42" i="5" s="1"/>
  <c r="A99" i="7"/>
  <c r="A97" i="7"/>
  <c r="A96" i="7"/>
  <c r="A143" i="4" s="1"/>
  <c r="A94" i="7"/>
  <c r="A73" i="7"/>
  <c r="A71" i="7"/>
  <c r="A65" i="7"/>
  <c r="A88" i="7" s="1"/>
  <c r="A50" i="7"/>
  <c r="A48" i="7"/>
  <c r="A27" i="7"/>
  <c r="A42" i="7"/>
  <c r="A4" i="7"/>
  <c r="A1" i="7"/>
  <c r="A148" i="1"/>
  <c r="A148" i="4" s="1"/>
  <c r="A98" i="5" s="1"/>
  <c r="A147" i="1"/>
  <c r="A147" i="4" s="1"/>
  <c r="A97" i="5" s="1"/>
  <c r="A140" i="1"/>
  <c r="A134" i="1"/>
  <c r="A117" i="1"/>
  <c r="A111" i="1"/>
  <c r="A94" i="1"/>
  <c r="A65" i="1"/>
  <c r="A88" i="1"/>
  <c r="A71" i="1"/>
  <c r="A48" i="1"/>
  <c r="A42" i="4" l="1"/>
  <c r="A65" i="4" s="1"/>
  <c r="A48" i="4"/>
  <c r="A100" i="7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9" i="5"/>
  <c r="N90" i="5"/>
  <c r="N91" i="5"/>
  <c r="N92" i="5"/>
  <c r="N93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6" i="5"/>
  <c r="N67" i="5"/>
  <c r="N68" i="5"/>
  <c r="N69" i="5"/>
  <c r="N70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3" i="5"/>
  <c r="N44" i="5"/>
  <c r="N45" i="5"/>
  <c r="N46" i="5"/>
  <c r="N47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20" i="5"/>
  <c r="N21" i="5"/>
  <c r="N22" i="5"/>
  <c r="N23" i="5"/>
  <c r="N24" i="5"/>
  <c r="N111" i="4"/>
  <c r="N117" i="4" s="1"/>
  <c r="N88" i="4"/>
  <c r="N94" i="4" s="1"/>
  <c r="N65" i="4"/>
  <c r="N71" i="4" s="1"/>
  <c r="N42" i="4"/>
  <c r="N48" i="4" s="1"/>
  <c r="N25" i="4"/>
  <c r="N94" i="5" s="1"/>
  <c r="N19" i="4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9" i="7"/>
  <c r="S90" i="7"/>
  <c r="S91" i="7"/>
  <c r="S92" i="7"/>
  <c r="S93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6" i="7"/>
  <c r="S67" i="7"/>
  <c r="S68" i="7"/>
  <c r="S69" i="7"/>
  <c r="S70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3" i="7"/>
  <c r="S44" i="7"/>
  <c r="S45" i="7"/>
  <c r="S46" i="7"/>
  <c r="S47" i="7"/>
  <c r="S7" i="7"/>
  <c r="S8" i="7"/>
  <c r="S9" i="7"/>
  <c r="S10" i="7"/>
  <c r="S11" i="7"/>
  <c r="S12" i="7"/>
  <c r="S13" i="7"/>
  <c r="S14" i="7"/>
  <c r="S15" i="7"/>
  <c r="S16" i="7"/>
  <c r="S17" i="7"/>
  <c r="S18" i="7"/>
  <c r="S20" i="7"/>
  <c r="S21" i="7"/>
  <c r="S22" i="7"/>
  <c r="S23" i="7"/>
  <c r="S24" i="7"/>
  <c r="S6" i="7"/>
  <c r="R134" i="1"/>
  <c r="S134" i="1"/>
  <c r="S140" i="1" s="1"/>
  <c r="S111" i="1"/>
  <c r="S94" i="1"/>
  <c r="S88" i="1"/>
  <c r="S71" i="1"/>
  <c r="S65" i="1"/>
  <c r="S42" i="1"/>
  <c r="S48" i="1" s="1"/>
  <c r="N71" i="5" l="1"/>
  <c r="N25" i="5"/>
  <c r="A71" i="4"/>
  <c r="A140" i="4"/>
  <c r="N48" i="5"/>
  <c r="N19" i="5"/>
  <c r="N65" i="5"/>
  <c r="N42" i="5"/>
  <c r="N88" i="5"/>
  <c r="A88" i="4"/>
  <c r="A111" i="4" s="1"/>
  <c r="A134" i="4" s="1"/>
  <c r="A65" i="5"/>
  <c r="A88" i="5" s="1"/>
  <c r="S42" i="7"/>
  <c r="S117" i="1"/>
  <c r="R19" i="1"/>
  <c r="R25" i="1" s="1"/>
  <c r="S19" i="1"/>
  <c r="S25" i="1" l="1"/>
  <c r="S94" i="7" s="1"/>
  <c r="S65" i="7"/>
  <c r="S19" i="7"/>
  <c r="S88" i="7"/>
  <c r="R140" i="1"/>
  <c r="Q134" i="1"/>
  <c r="Q140" i="1" s="1"/>
  <c r="P134" i="1"/>
  <c r="P140" i="1" s="1"/>
  <c r="O134" i="1"/>
  <c r="O140" i="1" s="1"/>
  <c r="N134" i="1"/>
  <c r="N140" i="1" s="1"/>
  <c r="M134" i="1"/>
  <c r="M140" i="1" s="1"/>
  <c r="L134" i="1"/>
  <c r="L140" i="1" s="1"/>
  <c r="K134" i="1"/>
  <c r="K140" i="1" s="1"/>
  <c r="J134" i="1"/>
  <c r="J140" i="1" s="1"/>
  <c r="I134" i="1"/>
  <c r="I140" i="1" s="1"/>
  <c r="H134" i="1"/>
  <c r="H140" i="1" s="1"/>
  <c r="G134" i="1"/>
  <c r="G140" i="1" s="1"/>
  <c r="F134" i="1"/>
  <c r="F140" i="1" s="1"/>
  <c r="E134" i="1"/>
  <c r="E140" i="1" s="1"/>
  <c r="D134" i="1"/>
  <c r="D140" i="1" s="1"/>
  <c r="C134" i="1"/>
  <c r="C140" i="1" s="1"/>
  <c r="B134" i="1"/>
  <c r="B140" i="1" s="1"/>
  <c r="S71" i="7" l="1"/>
  <c r="S25" i="7"/>
  <c r="S48" i="7"/>
  <c r="A94" i="5"/>
  <c r="A71" i="5"/>
  <c r="A48" i="5"/>
  <c r="M75" i="5" l="1"/>
  <c r="M76" i="5"/>
  <c r="M77" i="5"/>
  <c r="M78" i="5"/>
  <c r="M79" i="5"/>
  <c r="M80" i="5"/>
  <c r="M81" i="5"/>
  <c r="M82" i="5"/>
  <c r="M83" i="5"/>
  <c r="M84" i="5"/>
  <c r="M85" i="5"/>
  <c r="M86" i="5"/>
  <c r="M87" i="5"/>
  <c r="M89" i="5"/>
  <c r="M90" i="5"/>
  <c r="M91" i="5"/>
  <c r="M92" i="5"/>
  <c r="M93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6" i="5"/>
  <c r="M67" i="5"/>
  <c r="M68" i="5"/>
  <c r="M69" i="5"/>
  <c r="M70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3" i="5"/>
  <c r="M44" i="5"/>
  <c r="M45" i="5"/>
  <c r="M46" i="5"/>
  <c r="M47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20" i="5"/>
  <c r="M21" i="5"/>
  <c r="M22" i="5"/>
  <c r="M23" i="5"/>
  <c r="M24" i="5"/>
  <c r="A117" i="4"/>
  <c r="A94" i="4"/>
  <c r="M111" i="4"/>
  <c r="M117" i="4" s="1"/>
  <c r="M88" i="4"/>
  <c r="M94" i="4" s="1"/>
  <c r="M65" i="4"/>
  <c r="M42" i="4"/>
  <c r="M19" i="4"/>
  <c r="M25" i="4" s="1"/>
  <c r="M5" i="9" s="1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9" i="7"/>
  <c r="R90" i="7"/>
  <c r="R91" i="7"/>
  <c r="R92" i="7"/>
  <c r="R9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6" i="7"/>
  <c r="R67" i="7"/>
  <c r="R68" i="7"/>
  <c r="R69" i="7"/>
  <c r="R70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3" i="7"/>
  <c r="R44" i="7"/>
  <c r="R45" i="7"/>
  <c r="R46" i="7"/>
  <c r="R47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20" i="7"/>
  <c r="R21" i="7"/>
  <c r="R22" i="7"/>
  <c r="R23" i="7"/>
  <c r="R24" i="7"/>
  <c r="M42" i="5" l="1"/>
  <c r="M65" i="5"/>
  <c r="M19" i="5"/>
  <c r="M8" i="9"/>
  <c r="M71" i="5"/>
  <c r="M9" i="9"/>
  <c r="M94" i="5"/>
  <c r="M48" i="4"/>
  <c r="M71" i="4"/>
  <c r="M88" i="5"/>
  <c r="R111" i="1"/>
  <c r="R88" i="1"/>
  <c r="R65" i="1"/>
  <c r="R42" i="1"/>
  <c r="Q42" i="1"/>
  <c r="R48" i="1" l="1"/>
  <c r="M7" i="9"/>
  <c r="M48" i="5"/>
  <c r="R71" i="1"/>
  <c r="M6" i="9"/>
  <c r="M25" i="5"/>
  <c r="R94" i="1"/>
  <c r="R117" i="1"/>
  <c r="R19" i="7"/>
  <c r="M6" i="3" l="1"/>
  <c r="M4" i="3"/>
  <c r="R88" i="7"/>
  <c r="R42" i="7"/>
  <c r="M7" i="3"/>
  <c r="M5" i="3"/>
  <c r="R65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9" i="7"/>
  <c r="C89" i="7"/>
  <c r="R25" i="7" l="1"/>
  <c r="R48" i="7"/>
  <c r="R71" i="7"/>
  <c r="R94" i="7"/>
  <c r="M8" i="3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6" i="7"/>
  <c r="C66" i="7"/>
  <c r="H90" i="5" l="1"/>
  <c r="I90" i="5"/>
  <c r="J90" i="5"/>
  <c r="K90" i="5"/>
  <c r="L90" i="5"/>
  <c r="H91" i="5"/>
  <c r="I91" i="5"/>
  <c r="J91" i="5"/>
  <c r="K91" i="5"/>
  <c r="L91" i="5"/>
  <c r="H92" i="5"/>
  <c r="I92" i="5"/>
  <c r="J92" i="5"/>
  <c r="K92" i="5"/>
  <c r="L92" i="5"/>
  <c r="H93" i="5"/>
  <c r="I93" i="5"/>
  <c r="J93" i="5"/>
  <c r="K93" i="5"/>
  <c r="L93" i="5"/>
  <c r="H67" i="5"/>
  <c r="I67" i="5"/>
  <c r="J67" i="5"/>
  <c r="K67" i="5"/>
  <c r="L67" i="5"/>
  <c r="H68" i="5"/>
  <c r="I68" i="5"/>
  <c r="J68" i="5"/>
  <c r="K68" i="5"/>
  <c r="L68" i="5"/>
  <c r="H69" i="5"/>
  <c r="I69" i="5"/>
  <c r="J69" i="5"/>
  <c r="K69" i="5"/>
  <c r="L69" i="5"/>
  <c r="H70" i="5"/>
  <c r="I70" i="5"/>
  <c r="J70" i="5"/>
  <c r="K70" i="5"/>
  <c r="L70" i="5"/>
  <c r="H44" i="5"/>
  <c r="I44" i="5"/>
  <c r="J44" i="5"/>
  <c r="K44" i="5"/>
  <c r="L44" i="5"/>
  <c r="H45" i="5"/>
  <c r="I45" i="5"/>
  <c r="J45" i="5"/>
  <c r="K45" i="5"/>
  <c r="L45" i="5"/>
  <c r="H46" i="5"/>
  <c r="I46" i="5"/>
  <c r="J46" i="5"/>
  <c r="K46" i="5"/>
  <c r="L46" i="5"/>
  <c r="H47" i="5"/>
  <c r="I47" i="5"/>
  <c r="J47" i="5"/>
  <c r="K47" i="5"/>
  <c r="L47" i="5"/>
  <c r="H21" i="5"/>
  <c r="I21" i="5"/>
  <c r="J21" i="5"/>
  <c r="K21" i="5"/>
  <c r="L21" i="5"/>
  <c r="H22" i="5"/>
  <c r="I22" i="5"/>
  <c r="J22" i="5"/>
  <c r="K22" i="5"/>
  <c r="L22" i="5"/>
  <c r="H23" i="5"/>
  <c r="I23" i="5"/>
  <c r="J23" i="5"/>
  <c r="K23" i="5"/>
  <c r="L23" i="5"/>
  <c r="H24" i="5"/>
  <c r="I24" i="5"/>
  <c r="J24" i="5"/>
  <c r="K24" i="5"/>
  <c r="L24" i="5"/>
  <c r="M89" i="7"/>
  <c r="N89" i="7"/>
  <c r="O89" i="7"/>
  <c r="P89" i="7"/>
  <c r="M90" i="7"/>
  <c r="N90" i="7"/>
  <c r="O90" i="7"/>
  <c r="P90" i="7"/>
  <c r="M91" i="7"/>
  <c r="N91" i="7"/>
  <c r="O91" i="7"/>
  <c r="P91" i="7"/>
  <c r="M92" i="7"/>
  <c r="N92" i="7"/>
  <c r="O92" i="7"/>
  <c r="P92" i="7"/>
  <c r="M93" i="7"/>
  <c r="N93" i="7"/>
  <c r="O93" i="7"/>
  <c r="P93" i="7"/>
  <c r="Q90" i="7"/>
  <c r="Q91" i="7"/>
  <c r="Q92" i="7"/>
  <c r="Q93" i="7"/>
  <c r="Q89" i="7"/>
  <c r="L89" i="7"/>
  <c r="K89" i="7"/>
  <c r="J89" i="7"/>
  <c r="I89" i="7"/>
  <c r="H89" i="7"/>
  <c r="G89" i="7"/>
  <c r="F89" i="7"/>
  <c r="E89" i="7"/>
  <c r="D89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Q76" i="7"/>
  <c r="Q77" i="7"/>
  <c r="Q78" i="7"/>
  <c r="Q79" i="7"/>
  <c r="Q80" i="7"/>
  <c r="Q81" i="7"/>
  <c r="Q82" i="7"/>
  <c r="Q83" i="7"/>
  <c r="Q84" i="7"/>
  <c r="Q85" i="7"/>
  <c r="Q86" i="7"/>
  <c r="Q87" i="7"/>
  <c r="P70" i="7"/>
  <c r="O70" i="7"/>
  <c r="N70" i="7"/>
  <c r="M70" i="7"/>
  <c r="P69" i="7"/>
  <c r="O69" i="7"/>
  <c r="N69" i="7"/>
  <c r="M69" i="7"/>
  <c r="P68" i="7"/>
  <c r="O68" i="7"/>
  <c r="N68" i="7"/>
  <c r="M68" i="7"/>
  <c r="P67" i="7"/>
  <c r="O67" i="7"/>
  <c r="N67" i="7"/>
  <c r="M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Q53" i="7"/>
  <c r="Q54" i="7"/>
  <c r="Q55" i="7"/>
  <c r="Q56" i="7"/>
  <c r="Q57" i="7"/>
  <c r="Q58" i="7"/>
  <c r="Q59" i="7"/>
  <c r="Q60" i="7"/>
  <c r="Q61" i="7"/>
  <c r="Q62" i="7"/>
  <c r="Q63" i="7"/>
  <c r="Q64" i="7"/>
  <c r="Q66" i="7"/>
  <c r="Q67" i="7"/>
  <c r="Q68" i="7"/>
  <c r="Q69" i="7"/>
  <c r="Q70" i="7"/>
  <c r="Q52" i="7"/>
  <c r="F43" i="7"/>
  <c r="E43" i="7"/>
  <c r="D43" i="7"/>
  <c r="C43" i="7"/>
  <c r="B43" i="7"/>
  <c r="F41" i="7"/>
  <c r="E41" i="7"/>
  <c r="D41" i="7"/>
  <c r="C41" i="7"/>
  <c r="B41" i="7"/>
  <c r="F40" i="7"/>
  <c r="E40" i="7"/>
  <c r="D40" i="7"/>
  <c r="C40" i="7"/>
  <c r="B40" i="7"/>
  <c r="F39" i="7"/>
  <c r="E39" i="7"/>
  <c r="D39" i="7"/>
  <c r="C39" i="7"/>
  <c r="B39" i="7"/>
  <c r="F38" i="7"/>
  <c r="E38" i="7"/>
  <c r="D38" i="7"/>
  <c r="C38" i="7"/>
  <c r="B38" i="7"/>
  <c r="F37" i="7"/>
  <c r="E37" i="7"/>
  <c r="D37" i="7"/>
  <c r="C37" i="7"/>
  <c r="B37" i="7"/>
  <c r="F36" i="7"/>
  <c r="E36" i="7"/>
  <c r="D36" i="7"/>
  <c r="C36" i="7"/>
  <c r="B36" i="7"/>
  <c r="F35" i="7"/>
  <c r="E35" i="7"/>
  <c r="D35" i="7"/>
  <c r="C35" i="7"/>
  <c r="B35" i="7"/>
  <c r="F34" i="7"/>
  <c r="E34" i="7"/>
  <c r="D34" i="7"/>
  <c r="C34" i="7"/>
  <c r="B34" i="7"/>
  <c r="F33" i="7"/>
  <c r="E33" i="7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9" i="7"/>
  <c r="E29" i="7"/>
  <c r="D29" i="7"/>
  <c r="C29" i="7"/>
  <c r="B29" i="7"/>
  <c r="G29" i="7"/>
  <c r="H29" i="7"/>
  <c r="I29" i="7"/>
  <c r="J29" i="7"/>
  <c r="K29" i="7"/>
  <c r="L29" i="7"/>
  <c r="M29" i="7"/>
  <c r="N29" i="7"/>
  <c r="O29" i="7"/>
  <c r="P29" i="7"/>
  <c r="G30" i="7"/>
  <c r="H30" i="7"/>
  <c r="I30" i="7"/>
  <c r="J30" i="7"/>
  <c r="K30" i="7"/>
  <c r="L30" i="7"/>
  <c r="M30" i="7"/>
  <c r="N30" i="7"/>
  <c r="O30" i="7"/>
  <c r="P30" i="7"/>
  <c r="G31" i="7"/>
  <c r="H31" i="7"/>
  <c r="I31" i="7"/>
  <c r="J31" i="7"/>
  <c r="K31" i="7"/>
  <c r="L31" i="7"/>
  <c r="M31" i="7"/>
  <c r="N31" i="7"/>
  <c r="O31" i="7"/>
  <c r="P31" i="7"/>
  <c r="G32" i="7"/>
  <c r="H32" i="7"/>
  <c r="I32" i="7"/>
  <c r="J32" i="7"/>
  <c r="K32" i="7"/>
  <c r="L32" i="7"/>
  <c r="M32" i="7"/>
  <c r="N32" i="7"/>
  <c r="O32" i="7"/>
  <c r="P32" i="7"/>
  <c r="G33" i="7"/>
  <c r="H33" i="7"/>
  <c r="I33" i="7"/>
  <c r="J33" i="7"/>
  <c r="K33" i="7"/>
  <c r="L33" i="7"/>
  <c r="M33" i="7"/>
  <c r="N33" i="7"/>
  <c r="O33" i="7"/>
  <c r="P33" i="7"/>
  <c r="G34" i="7"/>
  <c r="H34" i="7"/>
  <c r="I34" i="7"/>
  <c r="J34" i="7"/>
  <c r="K34" i="7"/>
  <c r="L34" i="7"/>
  <c r="M34" i="7"/>
  <c r="N34" i="7"/>
  <c r="O34" i="7"/>
  <c r="P34" i="7"/>
  <c r="G35" i="7"/>
  <c r="H35" i="7"/>
  <c r="I35" i="7"/>
  <c r="J35" i="7"/>
  <c r="K35" i="7"/>
  <c r="L35" i="7"/>
  <c r="M35" i="7"/>
  <c r="N35" i="7"/>
  <c r="O35" i="7"/>
  <c r="P35" i="7"/>
  <c r="G36" i="7"/>
  <c r="H36" i="7"/>
  <c r="I36" i="7"/>
  <c r="J36" i="7"/>
  <c r="K36" i="7"/>
  <c r="L36" i="7"/>
  <c r="M36" i="7"/>
  <c r="N36" i="7"/>
  <c r="O36" i="7"/>
  <c r="P36" i="7"/>
  <c r="G37" i="7"/>
  <c r="H37" i="7"/>
  <c r="I37" i="7"/>
  <c r="J37" i="7"/>
  <c r="K37" i="7"/>
  <c r="L37" i="7"/>
  <c r="M37" i="7"/>
  <c r="N37" i="7"/>
  <c r="O37" i="7"/>
  <c r="P37" i="7"/>
  <c r="G38" i="7"/>
  <c r="H38" i="7"/>
  <c r="I38" i="7"/>
  <c r="J38" i="7"/>
  <c r="K38" i="7"/>
  <c r="L38" i="7"/>
  <c r="M38" i="7"/>
  <c r="N38" i="7"/>
  <c r="O38" i="7"/>
  <c r="P38" i="7"/>
  <c r="G39" i="7"/>
  <c r="H39" i="7"/>
  <c r="I39" i="7"/>
  <c r="J39" i="7"/>
  <c r="K39" i="7"/>
  <c r="L39" i="7"/>
  <c r="M39" i="7"/>
  <c r="N39" i="7"/>
  <c r="O39" i="7"/>
  <c r="P39" i="7"/>
  <c r="G40" i="7"/>
  <c r="H40" i="7"/>
  <c r="I40" i="7"/>
  <c r="J40" i="7"/>
  <c r="K40" i="7"/>
  <c r="L40" i="7"/>
  <c r="M40" i="7"/>
  <c r="N40" i="7"/>
  <c r="O40" i="7"/>
  <c r="P40" i="7"/>
  <c r="G41" i="7"/>
  <c r="H41" i="7"/>
  <c r="I41" i="7"/>
  <c r="J41" i="7"/>
  <c r="K41" i="7"/>
  <c r="L41" i="7"/>
  <c r="M41" i="7"/>
  <c r="N41" i="7"/>
  <c r="O41" i="7"/>
  <c r="P41" i="7"/>
  <c r="G43" i="7"/>
  <c r="H43" i="7"/>
  <c r="I43" i="7"/>
  <c r="J43" i="7"/>
  <c r="K43" i="7"/>
  <c r="L43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Q30" i="7"/>
  <c r="Q31" i="7"/>
  <c r="Q32" i="7"/>
  <c r="Q33" i="7"/>
  <c r="Q34" i="7"/>
  <c r="Q35" i="7"/>
  <c r="Q36" i="7"/>
  <c r="Q37" i="7"/>
  <c r="Q38" i="7"/>
  <c r="Q39" i="7"/>
  <c r="Q40" i="7"/>
  <c r="Q41" i="7"/>
  <c r="Q43" i="7"/>
  <c r="Q44" i="7"/>
  <c r="Q45" i="7"/>
  <c r="Q46" i="7"/>
  <c r="Q47" i="7"/>
  <c r="F20" i="7"/>
  <c r="E20" i="7"/>
  <c r="D20" i="7"/>
  <c r="C20" i="7"/>
  <c r="B20" i="7"/>
  <c r="F18" i="7"/>
  <c r="E18" i="7"/>
  <c r="D18" i="7"/>
  <c r="C18" i="7"/>
  <c r="B18" i="7"/>
  <c r="F17" i="7"/>
  <c r="E17" i="7"/>
  <c r="D17" i="7"/>
  <c r="C17" i="7"/>
  <c r="B17" i="7"/>
  <c r="F16" i="7"/>
  <c r="E16" i="7"/>
  <c r="D16" i="7"/>
  <c r="C16" i="7"/>
  <c r="B16" i="7"/>
  <c r="F15" i="7"/>
  <c r="E15" i="7"/>
  <c r="D15" i="7"/>
  <c r="C15" i="7"/>
  <c r="B15" i="7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F7" i="7"/>
  <c r="E7" i="7"/>
  <c r="D7" i="7"/>
  <c r="C7" i="7"/>
  <c r="B7" i="7"/>
  <c r="F6" i="7"/>
  <c r="E6" i="7"/>
  <c r="D6" i="7"/>
  <c r="C6" i="7"/>
  <c r="B6" i="7"/>
  <c r="G6" i="7"/>
  <c r="H6" i="7"/>
  <c r="I6" i="7"/>
  <c r="J6" i="7"/>
  <c r="K6" i="7"/>
  <c r="L6" i="7"/>
  <c r="M6" i="7"/>
  <c r="N6" i="7"/>
  <c r="O6" i="7"/>
  <c r="P6" i="7"/>
  <c r="G7" i="7"/>
  <c r="H7" i="7"/>
  <c r="I7" i="7"/>
  <c r="J7" i="7"/>
  <c r="K7" i="7"/>
  <c r="L7" i="7"/>
  <c r="M7" i="7"/>
  <c r="N7" i="7"/>
  <c r="O7" i="7"/>
  <c r="P7" i="7"/>
  <c r="G8" i="7"/>
  <c r="H8" i="7"/>
  <c r="I8" i="7"/>
  <c r="J8" i="7"/>
  <c r="K8" i="7"/>
  <c r="L8" i="7"/>
  <c r="M8" i="7"/>
  <c r="N8" i="7"/>
  <c r="O8" i="7"/>
  <c r="P8" i="7"/>
  <c r="G9" i="7"/>
  <c r="H9" i="7"/>
  <c r="I9" i="7"/>
  <c r="J9" i="7"/>
  <c r="K9" i="7"/>
  <c r="L9" i="7"/>
  <c r="M9" i="7"/>
  <c r="N9" i="7"/>
  <c r="O9" i="7"/>
  <c r="P9" i="7"/>
  <c r="G10" i="7"/>
  <c r="H10" i="7"/>
  <c r="I10" i="7"/>
  <c r="J10" i="7"/>
  <c r="K10" i="7"/>
  <c r="L10" i="7"/>
  <c r="M10" i="7"/>
  <c r="N10" i="7"/>
  <c r="O10" i="7"/>
  <c r="P10" i="7"/>
  <c r="G11" i="7"/>
  <c r="H11" i="7"/>
  <c r="I11" i="7"/>
  <c r="J11" i="7"/>
  <c r="K11" i="7"/>
  <c r="L11" i="7"/>
  <c r="M11" i="7"/>
  <c r="N11" i="7"/>
  <c r="O11" i="7"/>
  <c r="P11" i="7"/>
  <c r="G12" i="7"/>
  <c r="H12" i="7"/>
  <c r="I12" i="7"/>
  <c r="J12" i="7"/>
  <c r="K12" i="7"/>
  <c r="L12" i="7"/>
  <c r="M12" i="7"/>
  <c r="N12" i="7"/>
  <c r="O12" i="7"/>
  <c r="P12" i="7"/>
  <c r="G13" i="7"/>
  <c r="H13" i="7"/>
  <c r="I13" i="7"/>
  <c r="J13" i="7"/>
  <c r="K13" i="7"/>
  <c r="L13" i="7"/>
  <c r="M13" i="7"/>
  <c r="N13" i="7"/>
  <c r="O13" i="7"/>
  <c r="P13" i="7"/>
  <c r="G14" i="7"/>
  <c r="H14" i="7"/>
  <c r="I14" i="7"/>
  <c r="J14" i="7"/>
  <c r="K14" i="7"/>
  <c r="L14" i="7"/>
  <c r="M14" i="7"/>
  <c r="N14" i="7"/>
  <c r="O14" i="7"/>
  <c r="P14" i="7"/>
  <c r="G15" i="7"/>
  <c r="H15" i="7"/>
  <c r="I15" i="7"/>
  <c r="J15" i="7"/>
  <c r="K15" i="7"/>
  <c r="L15" i="7"/>
  <c r="M15" i="7"/>
  <c r="N15" i="7"/>
  <c r="O15" i="7"/>
  <c r="P15" i="7"/>
  <c r="G16" i="7"/>
  <c r="H16" i="7"/>
  <c r="I16" i="7"/>
  <c r="J16" i="7"/>
  <c r="K16" i="7"/>
  <c r="L16" i="7"/>
  <c r="M16" i="7"/>
  <c r="N16" i="7"/>
  <c r="O16" i="7"/>
  <c r="P16" i="7"/>
  <c r="G17" i="7"/>
  <c r="H17" i="7"/>
  <c r="I17" i="7"/>
  <c r="J17" i="7"/>
  <c r="K17" i="7"/>
  <c r="L17" i="7"/>
  <c r="M17" i="7"/>
  <c r="N17" i="7"/>
  <c r="O17" i="7"/>
  <c r="P17" i="7"/>
  <c r="G18" i="7"/>
  <c r="H18" i="7"/>
  <c r="I18" i="7"/>
  <c r="J18" i="7"/>
  <c r="K18" i="7"/>
  <c r="L18" i="7"/>
  <c r="M18" i="7"/>
  <c r="N18" i="7"/>
  <c r="O18" i="7"/>
  <c r="P18" i="7"/>
  <c r="G20" i="7"/>
  <c r="H20" i="7"/>
  <c r="I20" i="7"/>
  <c r="J20" i="7"/>
  <c r="K20" i="7"/>
  <c r="L20" i="7"/>
  <c r="M20" i="7"/>
  <c r="N20" i="7"/>
  <c r="O20" i="7"/>
  <c r="P20" i="7"/>
  <c r="M21" i="7"/>
  <c r="N21" i="7"/>
  <c r="O21" i="7"/>
  <c r="P21" i="7"/>
  <c r="M22" i="7"/>
  <c r="N22" i="7"/>
  <c r="O22" i="7"/>
  <c r="P22" i="7"/>
  <c r="M23" i="7"/>
  <c r="N23" i="7"/>
  <c r="O23" i="7"/>
  <c r="P23" i="7"/>
  <c r="M24" i="7"/>
  <c r="N24" i="7"/>
  <c r="O24" i="7"/>
  <c r="P24" i="7"/>
  <c r="Q7" i="7"/>
  <c r="Q8" i="7"/>
  <c r="Q9" i="7"/>
  <c r="Q10" i="7"/>
  <c r="Q11" i="7"/>
  <c r="Q12" i="7"/>
  <c r="Q13" i="7"/>
  <c r="Q14" i="7"/>
  <c r="Q15" i="7"/>
  <c r="Q16" i="7"/>
  <c r="Q17" i="7"/>
  <c r="Q18" i="7"/>
  <c r="Q20" i="7"/>
  <c r="Q21" i="7"/>
  <c r="Q22" i="7"/>
  <c r="Q23" i="7"/>
  <c r="Q24" i="7"/>
  <c r="Q75" i="7"/>
  <c r="L3" i="3"/>
  <c r="Q111" i="1"/>
  <c r="Q117" i="1" s="1"/>
  <c r="P111" i="1"/>
  <c r="P117" i="1" s="1"/>
  <c r="O111" i="1"/>
  <c r="O117" i="1" s="1"/>
  <c r="N111" i="1"/>
  <c r="N117" i="1" s="1"/>
  <c r="M111" i="1"/>
  <c r="M117" i="1" s="1"/>
  <c r="L111" i="1"/>
  <c r="K111" i="1"/>
  <c r="K117" i="1" s="1"/>
  <c r="J111" i="1"/>
  <c r="J117" i="1" s="1"/>
  <c r="I111" i="1"/>
  <c r="H111" i="1"/>
  <c r="G111" i="1"/>
  <c r="G117" i="1" s="1"/>
  <c r="F111" i="1"/>
  <c r="F117" i="1" s="1"/>
  <c r="E111" i="1"/>
  <c r="E117" i="1" s="1"/>
  <c r="D111" i="1"/>
  <c r="C111" i="1"/>
  <c r="B111" i="1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9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6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20" i="5"/>
  <c r="Q29" i="7"/>
  <c r="Q6" i="7"/>
  <c r="L111" i="4"/>
  <c r="L117" i="4" s="1"/>
  <c r="L88" i="4"/>
  <c r="L94" i="4" s="1"/>
  <c r="L65" i="4"/>
  <c r="L71" i="4" s="1"/>
  <c r="L42" i="4"/>
  <c r="L48" i="4" s="1"/>
  <c r="L19" i="4"/>
  <c r="L25" i="4" s="1"/>
  <c r="Q88" i="1"/>
  <c r="Q94" i="1" s="1"/>
  <c r="Q65" i="1"/>
  <c r="Q71" i="1" s="1"/>
  <c r="Q48" i="1"/>
  <c r="Q19" i="1"/>
  <c r="Q25" i="1" s="1"/>
  <c r="Q48" i="7" l="1"/>
  <c r="Q71" i="7"/>
  <c r="Q94" i="7"/>
  <c r="C117" i="1"/>
  <c r="Q19" i="7"/>
  <c r="B117" i="1"/>
  <c r="Q25" i="7"/>
  <c r="D117" i="1"/>
  <c r="H117" i="1"/>
  <c r="L117" i="1"/>
  <c r="I117" i="1"/>
  <c r="Q42" i="7"/>
  <c r="Q65" i="7"/>
  <c r="Q88" i="7"/>
  <c r="L5" i="9"/>
  <c r="L5" i="3"/>
  <c r="L6" i="9"/>
  <c r="L7" i="9"/>
  <c r="L8" i="9"/>
  <c r="L9" i="9"/>
  <c r="L4" i="3"/>
  <c r="L7" i="3"/>
  <c r="L6" i="3"/>
  <c r="L25" i="5"/>
  <c r="L71" i="5"/>
  <c r="L94" i="5"/>
  <c r="L19" i="5"/>
  <c r="L42" i="5"/>
  <c r="L65" i="5"/>
  <c r="L88" i="5"/>
  <c r="K20" i="4"/>
  <c r="K89" i="5" s="1"/>
  <c r="K6" i="4"/>
  <c r="K7" i="4"/>
  <c r="K76" i="5" s="1"/>
  <c r="K8" i="4"/>
  <c r="K77" i="5" s="1"/>
  <c r="K9" i="4"/>
  <c r="K78" i="5" s="1"/>
  <c r="K10" i="4"/>
  <c r="K11" i="4"/>
  <c r="K80" i="5" s="1"/>
  <c r="K12" i="4"/>
  <c r="K81" i="5" s="1"/>
  <c r="K13" i="4"/>
  <c r="K82" i="5" s="1"/>
  <c r="K14" i="4"/>
  <c r="K14" i="5" s="1"/>
  <c r="K15" i="4"/>
  <c r="K84" i="5" s="1"/>
  <c r="K16" i="4"/>
  <c r="K85" i="5" s="1"/>
  <c r="K17" i="4"/>
  <c r="K86" i="5" s="1"/>
  <c r="K18" i="4"/>
  <c r="K87" i="5" s="1"/>
  <c r="K111" i="4"/>
  <c r="K88" i="4"/>
  <c r="K65" i="4"/>
  <c r="K71" i="4" s="1"/>
  <c r="K42" i="4"/>
  <c r="K48" i="4" s="1"/>
  <c r="K6" i="9" s="1"/>
  <c r="K3" i="3"/>
  <c r="E88" i="1"/>
  <c r="E19" i="1"/>
  <c r="E25" i="1" s="1"/>
  <c r="F88" i="1"/>
  <c r="F19" i="1"/>
  <c r="F25" i="1" s="1"/>
  <c r="F94" i="7" s="1"/>
  <c r="G88" i="1"/>
  <c r="G19" i="1"/>
  <c r="H88" i="1"/>
  <c r="H19" i="1"/>
  <c r="H25" i="1" s="1"/>
  <c r="C4" i="3" s="1"/>
  <c r="I88" i="1"/>
  <c r="I19" i="1"/>
  <c r="I25" i="1" s="1"/>
  <c r="D4" i="3" s="1"/>
  <c r="J88" i="1"/>
  <c r="J19" i="1"/>
  <c r="J25" i="1" s="1"/>
  <c r="E4" i="3" s="1"/>
  <c r="K88" i="1"/>
  <c r="K19" i="1"/>
  <c r="L88" i="1"/>
  <c r="L19" i="1"/>
  <c r="L25" i="1" s="1"/>
  <c r="G4" i="3" s="1"/>
  <c r="M88" i="1"/>
  <c r="M19" i="1"/>
  <c r="M25" i="1" s="1"/>
  <c r="M94" i="7" s="1"/>
  <c r="N88" i="1"/>
  <c r="N19" i="1"/>
  <c r="N25" i="1" s="1"/>
  <c r="I4" i="3" s="1"/>
  <c r="O88" i="1"/>
  <c r="O19" i="1"/>
  <c r="O25" i="1" s="1"/>
  <c r="O94" i="7" s="1"/>
  <c r="P88" i="1"/>
  <c r="P19" i="1"/>
  <c r="P25" i="1" s="1"/>
  <c r="K4" i="3" s="1"/>
  <c r="D88" i="1"/>
  <c r="D19" i="1"/>
  <c r="D25" i="1" s="1"/>
  <c r="C65" i="1"/>
  <c r="C19" i="1"/>
  <c r="C25" i="1" s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5" i="1"/>
  <c r="B19" i="1"/>
  <c r="B25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E111" i="4"/>
  <c r="E6" i="4"/>
  <c r="E75" i="5" s="1"/>
  <c r="E7" i="4"/>
  <c r="E30" i="5" s="1"/>
  <c r="E8" i="4"/>
  <c r="E31" i="5" s="1"/>
  <c r="E9" i="4"/>
  <c r="E9" i="5" s="1"/>
  <c r="E10" i="4"/>
  <c r="E10" i="5" s="1"/>
  <c r="E11" i="4"/>
  <c r="E11" i="5" s="1"/>
  <c r="E12" i="4"/>
  <c r="E58" i="5" s="1"/>
  <c r="E13" i="4"/>
  <c r="E59" i="5" s="1"/>
  <c r="E14" i="4"/>
  <c r="E14" i="5" s="1"/>
  <c r="E15" i="4"/>
  <c r="E16" i="4"/>
  <c r="E62" i="5" s="1"/>
  <c r="E17" i="4"/>
  <c r="E17" i="5" s="1"/>
  <c r="E18" i="4"/>
  <c r="E18" i="5" s="1"/>
  <c r="E20" i="4"/>
  <c r="E89" i="5" s="1"/>
  <c r="E42" i="4"/>
  <c r="E48" i="4" s="1"/>
  <c r="E65" i="4"/>
  <c r="E71" i="4" s="1"/>
  <c r="E88" i="4"/>
  <c r="J42" i="4"/>
  <c r="J6" i="4"/>
  <c r="J6" i="5" s="1"/>
  <c r="J7" i="4"/>
  <c r="J30" i="5" s="1"/>
  <c r="J8" i="4"/>
  <c r="J77" i="5" s="1"/>
  <c r="J9" i="4"/>
  <c r="J55" i="5" s="1"/>
  <c r="J10" i="4"/>
  <c r="J56" i="5" s="1"/>
  <c r="J11" i="4"/>
  <c r="J34" i="5" s="1"/>
  <c r="J12" i="4"/>
  <c r="J81" i="5" s="1"/>
  <c r="J13" i="4"/>
  <c r="J59" i="5" s="1"/>
  <c r="J14" i="4"/>
  <c r="J60" i="5" s="1"/>
  <c r="J15" i="4"/>
  <c r="J15" i="5" s="1"/>
  <c r="J16" i="4"/>
  <c r="J85" i="5" s="1"/>
  <c r="J17" i="4"/>
  <c r="J63" i="5" s="1"/>
  <c r="J18" i="4"/>
  <c r="J64" i="5" s="1"/>
  <c r="J20" i="4"/>
  <c r="J66" i="5" s="1"/>
  <c r="J65" i="4"/>
  <c r="J88" i="4"/>
  <c r="J111" i="4"/>
  <c r="I42" i="4"/>
  <c r="I6" i="4"/>
  <c r="I75" i="5" s="1"/>
  <c r="I7" i="4"/>
  <c r="I8" i="4"/>
  <c r="I9" i="4"/>
  <c r="I78" i="5" s="1"/>
  <c r="I10" i="4"/>
  <c r="I33" i="5" s="1"/>
  <c r="I11" i="4"/>
  <c r="I57" i="5" s="1"/>
  <c r="I12" i="4"/>
  <c r="I81" i="5" s="1"/>
  <c r="I13" i="4"/>
  <c r="I82" i="5" s="1"/>
  <c r="I14" i="4"/>
  <c r="I60" i="5" s="1"/>
  <c r="I15" i="4"/>
  <c r="I16" i="4"/>
  <c r="I85" i="5" s="1"/>
  <c r="I17" i="4"/>
  <c r="I86" i="5" s="1"/>
  <c r="I18" i="4"/>
  <c r="I18" i="5" s="1"/>
  <c r="I20" i="4"/>
  <c r="I66" i="5" s="1"/>
  <c r="I65" i="4"/>
  <c r="I88" i="4"/>
  <c r="I111" i="4"/>
  <c r="H42" i="4"/>
  <c r="H6" i="4"/>
  <c r="H52" i="5" s="1"/>
  <c r="H7" i="4"/>
  <c r="H76" i="5" s="1"/>
  <c r="H8" i="4"/>
  <c r="H77" i="5" s="1"/>
  <c r="H9" i="4"/>
  <c r="H78" i="5" s="1"/>
  <c r="H10" i="4"/>
  <c r="H79" i="5" s="1"/>
  <c r="H11" i="4"/>
  <c r="H80" i="5" s="1"/>
  <c r="H12" i="4"/>
  <c r="H81" i="5" s="1"/>
  <c r="H13" i="4"/>
  <c r="H14" i="4"/>
  <c r="H15" i="4"/>
  <c r="H84" i="5" s="1"/>
  <c r="H16" i="4"/>
  <c r="H85" i="5" s="1"/>
  <c r="H17" i="4"/>
  <c r="H17" i="5" s="1"/>
  <c r="H18" i="4"/>
  <c r="H64" i="5" s="1"/>
  <c r="H20" i="4"/>
  <c r="H66" i="5" s="1"/>
  <c r="H65" i="4"/>
  <c r="H88" i="4"/>
  <c r="H111" i="4"/>
  <c r="G42" i="4"/>
  <c r="G6" i="4"/>
  <c r="G29" i="5" s="1"/>
  <c r="G7" i="4"/>
  <c r="G76" i="5" s="1"/>
  <c r="G8" i="4"/>
  <c r="G54" i="5" s="1"/>
  <c r="G9" i="4"/>
  <c r="G9" i="5" s="1"/>
  <c r="G10" i="4"/>
  <c r="G33" i="5" s="1"/>
  <c r="G11" i="4"/>
  <c r="G34" i="5" s="1"/>
  <c r="G12" i="4"/>
  <c r="G81" i="5" s="1"/>
  <c r="G13" i="4"/>
  <c r="G59" i="5" s="1"/>
  <c r="G14" i="4"/>
  <c r="G60" i="5" s="1"/>
  <c r="G15" i="4"/>
  <c r="G38" i="5" s="1"/>
  <c r="G16" i="4"/>
  <c r="G62" i="5" s="1"/>
  <c r="G17" i="4"/>
  <c r="G17" i="5" s="1"/>
  <c r="G18" i="4"/>
  <c r="G41" i="5" s="1"/>
  <c r="G20" i="4"/>
  <c r="G43" i="5" s="1"/>
  <c r="G65" i="4"/>
  <c r="G71" i="4" s="1"/>
  <c r="G88" i="4"/>
  <c r="G111" i="4"/>
  <c r="F42" i="4"/>
  <c r="F6" i="4"/>
  <c r="F75" i="5" s="1"/>
  <c r="F7" i="4"/>
  <c r="F76" i="5" s="1"/>
  <c r="F8" i="4"/>
  <c r="F77" i="5" s="1"/>
  <c r="F9" i="4"/>
  <c r="F78" i="5" s="1"/>
  <c r="F10" i="4"/>
  <c r="F33" i="5" s="1"/>
  <c r="F11" i="4"/>
  <c r="F80" i="5" s="1"/>
  <c r="F12" i="4"/>
  <c r="F81" i="5" s="1"/>
  <c r="F13" i="4"/>
  <c r="F82" i="5" s="1"/>
  <c r="F14" i="4"/>
  <c r="F60" i="5" s="1"/>
  <c r="F15" i="4"/>
  <c r="F84" i="5" s="1"/>
  <c r="F16" i="4"/>
  <c r="F85" i="5" s="1"/>
  <c r="F17" i="4"/>
  <c r="F63" i="5" s="1"/>
  <c r="F18" i="4"/>
  <c r="F20" i="4"/>
  <c r="F89" i="5" s="1"/>
  <c r="F65" i="4"/>
  <c r="F88" i="4"/>
  <c r="F111" i="4"/>
  <c r="E52" i="5"/>
  <c r="E79" i="5"/>
  <c r="E34" i="5"/>
  <c r="E80" i="5"/>
  <c r="E36" i="5"/>
  <c r="E82" i="5"/>
  <c r="E37" i="5"/>
  <c r="E61" i="5"/>
  <c r="E84" i="5"/>
  <c r="E64" i="5"/>
  <c r="E66" i="5"/>
  <c r="J80" i="5"/>
  <c r="G82" i="5"/>
  <c r="I83" i="5"/>
  <c r="H53" i="5"/>
  <c r="F54" i="5"/>
  <c r="J54" i="5"/>
  <c r="H58" i="5"/>
  <c r="I63" i="5"/>
  <c r="G64" i="5"/>
  <c r="I52" i="5"/>
  <c r="J33" i="5"/>
  <c r="H35" i="5"/>
  <c r="G36" i="5"/>
  <c r="H36" i="5"/>
  <c r="H38" i="5"/>
  <c r="F39" i="5"/>
  <c r="J39" i="5"/>
  <c r="J40" i="5"/>
  <c r="J43" i="5"/>
  <c r="I29" i="5"/>
  <c r="H7" i="5"/>
  <c r="F8" i="5"/>
  <c r="J8" i="5"/>
  <c r="J9" i="5"/>
  <c r="G10" i="5"/>
  <c r="F11" i="5"/>
  <c r="G11" i="5"/>
  <c r="J11" i="5"/>
  <c r="F13" i="5"/>
  <c r="I14" i="5"/>
  <c r="I15" i="5"/>
  <c r="I16" i="5"/>
  <c r="J16" i="5"/>
  <c r="I17" i="5"/>
  <c r="J18" i="5"/>
  <c r="I6" i="5"/>
  <c r="D88" i="4"/>
  <c r="C88" i="4"/>
  <c r="B88" i="4"/>
  <c r="D65" i="4"/>
  <c r="C65" i="4"/>
  <c r="B65" i="4"/>
  <c r="B71" i="4" s="1"/>
  <c r="D42" i="4"/>
  <c r="D48" i="4" s="1"/>
  <c r="D6" i="9" s="1"/>
  <c r="C42" i="4"/>
  <c r="B42" i="4"/>
  <c r="B48" i="4" s="1"/>
  <c r="B6" i="9" s="1"/>
  <c r="C88" i="1"/>
  <c r="B88" i="1"/>
  <c r="J3" i="3"/>
  <c r="B3" i="3"/>
  <c r="C3" i="3"/>
  <c r="D3" i="3"/>
  <c r="E3" i="3"/>
  <c r="F3" i="3"/>
  <c r="G3" i="3"/>
  <c r="H3" i="3"/>
  <c r="I3" i="3"/>
  <c r="D8" i="4"/>
  <c r="D54" i="5" s="1"/>
  <c r="D7" i="4"/>
  <c r="D30" i="5" s="1"/>
  <c r="D9" i="4"/>
  <c r="D78" i="5" s="1"/>
  <c r="D15" i="4"/>
  <c r="D38" i="5" s="1"/>
  <c r="D16" i="4"/>
  <c r="D85" i="5" s="1"/>
  <c r="D17" i="4"/>
  <c r="D63" i="5" s="1"/>
  <c r="D18" i="4"/>
  <c r="D41" i="5" s="1"/>
  <c r="D6" i="4"/>
  <c r="D29" i="5" s="1"/>
  <c r="D10" i="4"/>
  <c r="D79" i="5" s="1"/>
  <c r="D11" i="4"/>
  <c r="D57" i="5" s="1"/>
  <c r="D20" i="4"/>
  <c r="D43" i="5" s="1"/>
  <c r="D20" i="5"/>
  <c r="D14" i="4"/>
  <c r="D37" i="5" s="1"/>
  <c r="D14" i="5"/>
  <c r="D12" i="4"/>
  <c r="D12" i="5" s="1"/>
  <c r="D13" i="4"/>
  <c r="D82" i="5" s="1"/>
  <c r="D111" i="4"/>
  <c r="C8" i="4"/>
  <c r="C7" i="4"/>
  <c r="C76" i="5" s="1"/>
  <c r="C9" i="4"/>
  <c r="C55" i="5" s="1"/>
  <c r="C15" i="4"/>
  <c r="C16" i="4"/>
  <c r="C62" i="5" s="1"/>
  <c r="C17" i="4"/>
  <c r="C18" i="4"/>
  <c r="C64" i="5" s="1"/>
  <c r="C6" i="4"/>
  <c r="C75" i="5" s="1"/>
  <c r="C10" i="4"/>
  <c r="C56" i="5" s="1"/>
  <c r="C11" i="4"/>
  <c r="C34" i="5" s="1"/>
  <c r="C20" i="4"/>
  <c r="C89" i="5" s="1"/>
  <c r="C14" i="4"/>
  <c r="C37" i="5" s="1"/>
  <c r="C12" i="4"/>
  <c r="C12" i="5" s="1"/>
  <c r="C13" i="4"/>
  <c r="C59" i="5" s="1"/>
  <c r="C111" i="4"/>
  <c r="B8" i="4"/>
  <c r="B54" i="5" s="1"/>
  <c r="B7" i="4"/>
  <c r="B76" i="5" s="1"/>
  <c r="B9" i="4"/>
  <c r="B15" i="4"/>
  <c r="B38" i="5" s="1"/>
  <c r="B16" i="4"/>
  <c r="B62" i="5" s="1"/>
  <c r="B17" i="4"/>
  <c r="B40" i="5" s="1"/>
  <c r="B18" i="4"/>
  <c r="B6" i="4"/>
  <c r="B52" i="5" s="1"/>
  <c r="B10" i="4"/>
  <c r="B33" i="5" s="1"/>
  <c r="B11" i="4"/>
  <c r="B11" i="5" s="1"/>
  <c r="B20" i="4"/>
  <c r="B89" i="5" s="1"/>
  <c r="B14" i="4"/>
  <c r="B14" i="5" s="1"/>
  <c r="B12" i="4"/>
  <c r="B81" i="5" s="1"/>
  <c r="B13" i="4"/>
  <c r="B13" i="5" s="1"/>
  <c r="B111" i="4"/>
  <c r="C32" i="5" l="1"/>
  <c r="G52" i="5"/>
  <c r="I87" i="5"/>
  <c r="I36" i="5"/>
  <c r="F12" i="5"/>
  <c r="J58" i="5"/>
  <c r="H18" i="5"/>
  <c r="B12" i="5"/>
  <c r="H6" i="5"/>
  <c r="H15" i="5"/>
  <c r="G39" i="5"/>
  <c r="I32" i="5"/>
  <c r="J57" i="5"/>
  <c r="C35" i="5"/>
  <c r="D10" i="5"/>
  <c r="I20" i="5"/>
  <c r="H30" i="5"/>
  <c r="H29" i="5"/>
  <c r="F32" i="5"/>
  <c r="H75" i="5"/>
  <c r="J79" i="5"/>
  <c r="J17" i="5"/>
  <c r="J12" i="5"/>
  <c r="F9" i="5"/>
  <c r="J41" i="5"/>
  <c r="F31" i="5"/>
  <c r="H62" i="5"/>
  <c r="J87" i="5"/>
  <c r="J78" i="5"/>
  <c r="J76" i="5"/>
  <c r="B34" i="5"/>
  <c r="G8" i="5"/>
  <c r="G87" i="5"/>
  <c r="C78" i="5"/>
  <c r="G20" i="5"/>
  <c r="J10" i="5"/>
  <c r="J32" i="5"/>
  <c r="B94" i="7"/>
  <c r="G63" i="5"/>
  <c r="I12" i="5"/>
  <c r="G86" i="5"/>
  <c r="J14" i="5"/>
  <c r="J38" i="5"/>
  <c r="G85" i="5"/>
  <c r="J61" i="5"/>
  <c r="I79" i="5"/>
  <c r="B58" i="5"/>
  <c r="B19" i="4"/>
  <c r="B25" i="4" s="1"/>
  <c r="B25" i="5" s="1"/>
  <c r="F20" i="5"/>
  <c r="G14" i="5"/>
  <c r="I11" i="5"/>
  <c r="I9" i="5"/>
  <c r="G7" i="5"/>
  <c r="F35" i="5"/>
  <c r="H61" i="5"/>
  <c r="G56" i="5"/>
  <c r="G75" i="5"/>
  <c r="G79" i="5"/>
  <c r="E63" i="5"/>
  <c r="E13" i="5"/>
  <c r="F15" i="5"/>
  <c r="E55" i="5"/>
  <c r="I41" i="5"/>
  <c r="G32" i="5"/>
  <c r="E86" i="5"/>
  <c r="E32" i="5"/>
  <c r="C94" i="7"/>
  <c r="B35" i="5"/>
  <c r="B77" i="5"/>
  <c r="D11" i="5"/>
  <c r="G16" i="5"/>
  <c r="J13" i="5"/>
  <c r="H11" i="5"/>
  <c r="H9" i="5"/>
  <c r="F7" i="5"/>
  <c r="I40" i="5"/>
  <c r="J37" i="5"/>
  <c r="H34" i="5"/>
  <c r="H31" i="5"/>
  <c r="G55" i="5"/>
  <c r="H89" i="5"/>
  <c r="G83" i="5"/>
  <c r="E40" i="5"/>
  <c r="E53" i="5"/>
  <c r="J53" i="5"/>
  <c r="H10" i="5"/>
  <c r="H43" i="5"/>
  <c r="E78" i="5"/>
  <c r="H20" i="5"/>
  <c r="J7" i="5"/>
  <c r="F36" i="5"/>
  <c r="I56" i="5"/>
  <c r="J84" i="5"/>
  <c r="C9" i="5"/>
  <c r="I13" i="5"/>
  <c r="G40" i="5"/>
  <c r="J36" i="5"/>
  <c r="I59" i="5"/>
  <c r="J82" i="5"/>
  <c r="G78" i="5"/>
  <c r="C54" i="5"/>
  <c r="C31" i="5"/>
  <c r="C48" i="4"/>
  <c r="C6" i="9" s="1"/>
  <c r="F117" i="4"/>
  <c r="F9" i="9" s="1"/>
  <c r="F64" i="5"/>
  <c r="F87" i="5"/>
  <c r="F14" i="5"/>
  <c r="F83" i="5"/>
  <c r="F10" i="5"/>
  <c r="F79" i="5"/>
  <c r="F56" i="5"/>
  <c r="F29" i="5"/>
  <c r="F6" i="5"/>
  <c r="G58" i="5"/>
  <c r="G12" i="5"/>
  <c r="H117" i="4"/>
  <c r="H9" i="9" s="1"/>
  <c r="H87" i="5"/>
  <c r="H41" i="5"/>
  <c r="H83" i="5"/>
  <c r="H14" i="5"/>
  <c r="I71" i="4"/>
  <c r="I7" i="9" s="1"/>
  <c r="I77" i="5"/>
  <c r="I8" i="5"/>
  <c r="J117" i="4"/>
  <c r="J9" i="9" s="1"/>
  <c r="J52" i="5"/>
  <c r="J29" i="5"/>
  <c r="J75" i="5"/>
  <c r="E16" i="5"/>
  <c r="E39" i="5"/>
  <c r="E12" i="5"/>
  <c r="E35" i="5"/>
  <c r="E77" i="5"/>
  <c r="E8" i="5"/>
  <c r="K79" i="5"/>
  <c r="K33" i="5"/>
  <c r="K29" i="5"/>
  <c r="K19" i="4"/>
  <c r="K42" i="5" s="1"/>
  <c r="F94" i="4"/>
  <c r="F8" i="9" s="1"/>
  <c r="F17" i="5"/>
  <c r="F86" i="5"/>
  <c r="F48" i="4"/>
  <c r="F6" i="9" s="1"/>
  <c r="G84" i="5"/>
  <c r="G15" i="5"/>
  <c r="G80" i="5"/>
  <c r="G57" i="5"/>
  <c r="H94" i="4"/>
  <c r="H8" i="9" s="1"/>
  <c r="H86" i="5"/>
  <c r="H40" i="5"/>
  <c r="H82" i="5"/>
  <c r="H13" i="5"/>
  <c r="H48" i="4"/>
  <c r="H6" i="9" s="1"/>
  <c r="I43" i="5"/>
  <c r="I89" i="5"/>
  <c r="I61" i="5"/>
  <c r="I38" i="5"/>
  <c r="I84" i="5"/>
  <c r="I34" i="5"/>
  <c r="I80" i="5"/>
  <c r="I30" i="5"/>
  <c r="I7" i="5"/>
  <c r="I76" i="5"/>
  <c r="I53" i="5"/>
  <c r="J94" i="4"/>
  <c r="J8" i="9" s="1"/>
  <c r="J48" i="4"/>
  <c r="J6" i="9" s="1"/>
  <c r="E43" i="5"/>
  <c r="E20" i="5"/>
  <c r="E15" i="5"/>
  <c r="E38" i="5"/>
  <c r="E7" i="5"/>
  <c r="E76" i="5"/>
  <c r="C117" i="4"/>
  <c r="C9" i="9" s="1"/>
  <c r="D6" i="5"/>
  <c r="C94" i="4"/>
  <c r="C8" i="9" s="1"/>
  <c r="F41" i="5"/>
  <c r="F40" i="5"/>
  <c r="H37" i="5"/>
  <c r="G35" i="5"/>
  <c r="G30" i="5"/>
  <c r="G61" i="5"/>
  <c r="F59" i="5"/>
  <c r="F55" i="5"/>
  <c r="B117" i="4"/>
  <c r="B94" i="5" s="1"/>
  <c r="B10" i="5"/>
  <c r="B79" i="5"/>
  <c r="C87" i="5"/>
  <c r="C41" i="5"/>
  <c r="D117" i="4"/>
  <c r="D9" i="9" s="1"/>
  <c r="B94" i="4"/>
  <c r="B8" i="9" s="1"/>
  <c r="B16" i="5"/>
  <c r="B39" i="5"/>
  <c r="B36" i="5"/>
  <c r="B82" i="5"/>
  <c r="B64" i="5"/>
  <c r="B18" i="5"/>
  <c r="B61" i="5"/>
  <c r="C18" i="5"/>
  <c r="C77" i="5"/>
  <c r="D58" i="5"/>
  <c r="D60" i="5"/>
  <c r="D83" i="5"/>
  <c r="D52" i="5"/>
  <c r="D31" i="5"/>
  <c r="C71" i="4"/>
  <c r="C7" i="9" s="1"/>
  <c r="D94" i="4"/>
  <c r="D8" i="9" s="1"/>
  <c r="F37" i="5"/>
  <c r="H33" i="5"/>
  <c r="H32" i="5"/>
  <c r="G31" i="5"/>
  <c r="F52" i="5"/>
  <c r="H60" i="5"/>
  <c r="G53" i="5"/>
  <c r="J86" i="5"/>
  <c r="J83" i="5"/>
  <c r="G77" i="5"/>
  <c r="E85" i="5"/>
  <c r="E81" i="5"/>
  <c r="E54" i="5"/>
  <c r="K117" i="4"/>
  <c r="K9" i="9" s="1"/>
  <c r="F71" i="4"/>
  <c r="F7" i="9" s="1"/>
  <c r="G117" i="4"/>
  <c r="G9" i="9" s="1"/>
  <c r="H71" i="4"/>
  <c r="H7" i="9" s="1"/>
  <c r="I117" i="4"/>
  <c r="I9" i="9" s="1"/>
  <c r="I17" i="9" s="1"/>
  <c r="J71" i="4"/>
  <c r="J7" i="9" s="1"/>
  <c r="E94" i="4"/>
  <c r="E8" i="9" s="1"/>
  <c r="D71" i="4"/>
  <c r="D7" i="9" s="1"/>
  <c r="G6" i="5"/>
  <c r="G18" i="5"/>
  <c r="F16" i="5"/>
  <c r="I10" i="5"/>
  <c r="H39" i="5"/>
  <c r="I37" i="5"/>
  <c r="J35" i="5"/>
  <c r="J31" i="5"/>
  <c r="J62" i="5"/>
  <c r="F58" i="5"/>
  <c r="E87" i="5"/>
  <c r="E60" i="5"/>
  <c r="E56" i="5"/>
  <c r="E29" i="5"/>
  <c r="G94" i="4"/>
  <c r="G8" i="9" s="1"/>
  <c r="G48" i="4"/>
  <c r="G6" i="9" s="1"/>
  <c r="I94" i="4"/>
  <c r="I8" i="9" s="1"/>
  <c r="I48" i="4"/>
  <c r="I6" i="9" s="1"/>
  <c r="E117" i="4"/>
  <c r="E9" i="9" s="1"/>
  <c r="K94" i="4"/>
  <c r="K8" i="9" s="1"/>
  <c r="E88" i="7"/>
  <c r="D94" i="7"/>
  <c r="M88" i="7"/>
  <c r="B94" i="1"/>
  <c r="B65" i="7"/>
  <c r="J4" i="3"/>
  <c r="O88" i="7"/>
  <c r="I88" i="7"/>
  <c r="E94" i="7"/>
  <c r="B88" i="7"/>
  <c r="C88" i="7"/>
  <c r="C94" i="1"/>
  <c r="C65" i="7"/>
  <c r="H4" i="3"/>
  <c r="D88" i="7"/>
  <c r="F48" i="1"/>
  <c r="F25" i="7" s="1"/>
  <c r="F19" i="7"/>
  <c r="K71" i="1"/>
  <c r="K42" i="7"/>
  <c r="L94" i="7"/>
  <c r="C19" i="7"/>
  <c r="C48" i="1"/>
  <c r="C25" i="7" s="1"/>
  <c r="G19" i="7"/>
  <c r="G48" i="1"/>
  <c r="B5" i="3" s="1"/>
  <c r="N12" i="3" s="1"/>
  <c r="O19" i="7"/>
  <c r="O48" i="1"/>
  <c r="O25" i="7" s="1"/>
  <c r="B71" i="1"/>
  <c r="B42" i="7"/>
  <c r="N42" i="7"/>
  <c r="N71" i="1"/>
  <c r="N48" i="7" s="1"/>
  <c r="J42" i="7"/>
  <c r="J71" i="1"/>
  <c r="J48" i="7" s="1"/>
  <c r="F42" i="7"/>
  <c r="F71" i="1"/>
  <c r="F48" i="7" s="1"/>
  <c r="C71" i="1"/>
  <c r="C42" i="7"/>
  <c r="P65" i="7"/>
  <c r="P94" i="1"/>
  <c r="N65" i="7"/>
  <c r="N94" i="1"/>
  <c r="L94" i="1"/>
  <c r="L65" i="7"/>
  <c r="J65" i="7"/>
  <c r="J94" i="1"/>
  <c r="H65" i="7"/>
  <c r="H94" i="1"/>
  <c r="F65" i="7"/>
  <c r="F94" i="1"/>
  <c r="P88" i="7"/>
  <c r="N94" i="7"/>
  <c r="J94" i="7"/>
  <c r="H88" i="7"/>
  <c r="J88" i="7"/>
  <c r="D48" i="1"/>
  <c r="D25" i="7" s="1"/>
  <c r="D19" i="7"/>
  <c r="J19" i="7"/>
  <c r="J48" i="1"/>
  <c r="M48" i="1"/>
  <c r="M25" i="7" s="1"/>
  <c r="M19" i="7"/>
  <c r="M42" i="7"/>
  <c r="M71" i="1"/>
  <c r="M48" i="7" s="1"/>
  <c r="I42" i="7"/>
  <c r="I71" i="1"/>
  <c r="I48" i="7" s="1"/>
  <c r="E71" i="1"/>
  <c r="E48" i="7" s="1"/>
  <c r="E42" i="7"/>
  <c r="K88" i="7"/>
  <c r="K25" i="1"/>
  <c r="G25" i="1"/>
  <c r="G88" i="7"/>
  <c r="N88" i="7"/>
  <c r="I94" i="7"/>
  <c r="P94" i="7"/>
  <c r="H94" i="7"/>
  <c r="F88" i="7"/>
  <c r="B19" i="7"/>
  <c r="B48" i="1"/>
  <c r="I48" i="1"/>
  <c r="I25" i="7" s="1"/>
  <c r="I19" i="7"/>
  <c r="N19" i="7"/>
  <c r="N48" i="1"/>
  <c r="O42" i="7"/>
  <c r="O71" i="1"/>
  <c r="O48" i="7" s="1"/>
  <c r="G42" i="7"/>
  <c r="G71" i="1"/>
  <c r="G48" i="7" s="1"/>
  <c r="L48" i="1"/>
  <c r="L19" i="7"/>
  <c r="E48" i="1"/>
  <c r="E25" i="7" s="1"/>
  <c r="E19" i="7"/>
  <c r="H48" i="1"/>
  <c r="H19" i="7"/>
  <c r="K19" i="7"/>
  <c r="K48" i="1"/>
  <c r="P48" i="1"/>
  <c r="P19" i="7"/>
  <c r="P42" i="7"/>
  <c r="P71" i="1"/>
  <c r="P48" i="7" s="1"/>
  <c r="L42" i="7"/>
  <c r="L71" i="1"/>
  <c r="L48" i="7" s="1"/>
  <c r="H42" i="7"/>
  <c r="H71" i="1"/>
  <c r="H48" i="7" s="1"/>
  <c r="D42" i="7"/>
  <c r="D71" i="1"/>
  <c r="D48" i="7" s="1"/>
  <c r="D94" i="1"/>
  <c r="D65" i="7"/>
  <c r="O94" i="1"/>
  <c r="O65" i="7"/>
  <c r="M65" i="7"/>
  <c r="M94" i="1"/>
  <c r="K94" i="1"/>
  <c r="K65" i="7"/>
  <c r="I65" i="7"/>
  <c r="I94" i="1"/>
  <c r="G94" i="1"/>
  <c r="G65" i="7"/>
  <c r="E65" i="7"/>
  <c r="E94" i="1"/>
  <c r="L88" i="7"/>
  <c r="B78" i="5"/>
  <c r="B55" i="5"/>
  <c r="C40" i="5"/>
  <c r="C63" i="5"/>
  <c r="B86" i="5"/>
  <c r="B53" i="5"/>
  <c r="C14" i="5"/>
  <c r="C66" i="5"/>
  <c r="D84" i="5"/>
  <c r="B59" i="5"/>
  <c r="B57" i="5"/>
  <c r="B56" i="5"/>
  <c r="B32" i="5"/>
  <c r="B30" i="5"/>
  <c r="B31" i="5"/>
  <c r="B8" i="5"/>
  <c r="C43" i="5"/>
  <c r="C84" i="5"/>
  <c r="C38" i="5"/>
  <c r="D81" i="5"/>
  <c r="D35" i="5"/>
  <c r="D75" i="5"/>
  <c r="D61" i="5"/>
  <c r="B7" i="9"/>
  <c r="B63" i="5"/>
  <c r="B17" i="5"/>
  <c r="C83" i="5"/>
  <c r="C60" i="5"/>
  <c r="D59" i="5"/>
  <c r="D36" i="5"/>
  <c r="B43" i="5"/>
  <c r="B15" i="5"/>
  <c r="B7" i="5"/>
  <c r="C58" i="5"/>
  <c r="C81" i="5"/>
  <c r="C20" i="5"/>
  <c r="C39" i="5"/>
  <c r="C30" i="5"/>
  <c r="C53" i="5"/>
  <c r="D13" i="5"/>
  <c r="D15" i="5"/>
  <c r="D77" i="5"/>
  <c r="D8" i="5"/>
  <c r="F18" i="5"/>
  <c r="H16" i="5"/>
  <c r="G13" i="5"/>
  <c r="H12" i="5"/>
  <c r="H8" i="5"/>
  <c r="F43" i="5"/>
  <c r="I39" i="5"/>
  <c r="F38" i="5"/>
  <c r="G37" i="5"/>
  <c r="I35" i="5"/>
  <c r="F34" i="5"/>
  <c r="I31" i="5"/>
  <c r="F30" i="5"/>
  <c r="F66" i="5"/>
  <c r="F62" i="5"/>
  <c r="H57" i="5"/>
  <c r="H56" i="5"/>
  <c r="I55" i="5"/>
  <c r="H54" i="5"/>
  <c r="E41" i="5"/>
  <c r="E83" i="5"/>
  <c r="E57" i="5"/>
  <c r="E33" i="5"/>
  <c r="K7" i="9"/>
  <c r="K11" i="5"/>
  <c r="K41" i="5"/>
  <c r="K64" i="5"/>
  <c r="K56" i="5"/>
  <c r="K83" i="5"/>
  <c r="H19" i="4"/>
  <c r="H88" i="5" s="1"/>
  <c r="K18" i="5"/>
  <c r="K10" i="5"/>
  <c r="K37" i="5"/>
  <c r="K61" i="5"/>
  <c r="K53" i="5"/>
  <c r="J19" i="4"/>
  <c r="J25" i="4" s="1"/>
  <c r="J5" i="9" s="1"/>
  <c r="E19" i="4"/>
  <c r="E65" i="5" s="1"/>
  <c r="K15" i="5"/>
  <c r="K7" i="5"/>
  <c r="K60" i="5"/>
  <c r="K52" i="5"/>
  <c r="K75" i="5"/>
  <c r="G7" i="9"/>
  <c r="G19" i="4"/>
  <c r="G42" i="5" s="1"/>
  <c r="E7" i="9"/>
  <c r="K6" i="5"/>
  <c r="K57" i="5"/>
  <c r="L48" i="5"/>
  <c r="B20" i="5"/>
  <c r="C10" i="5"/>
  <c r="C6" i="5"/>
  <c r="B60" i="5"/>
  <c r="B29" i="5"/>
  <c r="C19" i="4"/>
  <c r="C80" i="5"/>
  <c r="C79" i="5"/>
  <c r="C16" i="5"/>
  <c r="C15" i="5"/>
  <c r="D89" i="5"/>
  <c r="D80" i="5"/>
  <c r="D18" i="5"/>
  <c r="D16" i="5"/>
  <c r="B37" i="5"/>
  <c r="B66" i="5"/>
  <c r="B80" i="5"/>
  <c r="B6" i="5"/>
  <c r="B41" i="5"/>
  <c r="B85" i="5"/>
  <c r="B84" i="5"/>
  <c r="B9" i="5"/>
  <c r="C36" i="5"/>
  <c r="C82" i="5"/>
  <c r="C13" i="5"/>
  <c r="C57" i="5"/>
  <c r="C33" i="5"/>
  <c r="C29" i="5"/>
  <c r="C86" i="5"/>
  <c r="C85" i="5"/>
  <c r="C61" i="5"/>
  <c r="C7" i="5"/>
  <c r="C8" i="5"/>
  <c r="D66" i="5"/>
  <c r="D34" i="5"/>
  <c r="D33" i="5"/>
  <c r="D87" i="5"/>
  <c r="D86" i="5"/>
  <c r="D62" i="5"/>
  <c r="D9" i="5"/>
  <c r="B19" i="5"/>
  <c r="D64" i="5"/>
  <c r="D40" i="5"/>
  <c r="D39" i="5"/>
  <c r="D76" i="5"/>
  <c r="D53" i="5"/>
  <c r="D19" i="4"/>
  <c r="D25" i="4" s="1"/>
  <c r="B83" i="5"/>
  <c r="B87" i="5"/>
  <c r="D55" i="5"/>
  <c r="D32" i="5"/>
  <c r="E6" i="9"/>
  <c r="B75" i="5"/>
  <c r="C11" i="5"/>
  <c r="C52" i="5"/>
  <c r="C17" i="5"/>
  <c r="D56" i="5"/>
  <c r="D17" i="5"/>
  <c r="D7" i="5"/>
  <c r="G66" i="5"/>
  <c r="H63" i="5"/>
  <c r="I62" i="5"/>
  <c r="F61" i="5"/>
  <c r="H59" i="5"/>
  <c r="I58" i="5"/>
  <c r="F57" i="5"/>
  <c r="H55" i="5"/>
  <c r="I54" i="5"/>
  <c r="F53" i="5"/>
  <c r="G89" i="5"/>
  <c r="E6" i="5"/>
  <c r="F19" i="4"/>
  <c r="F88" i="5" s="1"/>
  <c r="K17" i="5"/>
  <c r="K13" i="5"/>
  <c r="K9" i="5"/>
  <c r="K38" i="5"/>
  <c r="K34" i="5"/>
  <c r="K30" i="5"/>
  <c r="K63" i="5"/>
  <c r="K59" i="5"/>
  <c r="K55" i="5"/>
  <c r="K16" i="5"/>
  <c r="K12" i="5"/>
  <c r="K8" i="5"/>
  <c r="K62" i="5"/>
  <c r="K58" i="5"/>
  <c r="K54" i="5"/>
  <c r="K40" i="5"/>
  <c r="K36" i="5"/>
  <c r="K32" i="5"/>
  <c r="I19" i="4"/>
  <c r="I25" i="4" s="1"/>
  <c r="K39" i="5"/>
  <c r="K35" i="5"/>
  <c r="K31" i="5"/>
  <c r="I64" i="5"/>
  <c r="J89" i="5"/>
  <c r="L8" i="3"/>
  <c r="J6" i="3"/>
  <c r="J20" i="5"/>
  <c r="K20" i="5"/>
  <c r="K43" i="5"/>
  <c r="K66" i="5"/>
  <c r="N14" i="9" l="1"/>
  <c r="M16" i="9"/>
  <c r="N16" i="9"/>
  <c r="N15" i="9"/>
  <c r="M17" i="9"/>
  <c r="N17" i="9"/>
  <c r="F65" i="5"/>
  <c r="J25" i="5"/>
  <c r="B65" i="5"/>
  <c r="B88" i="5"/>
  <c r="B5" i="9"/>
  <c r="H42" i="5"/>
  <c r="I14" i="9"/>
  <c r="B42" i="5"/>
  <c r="J14" i="9"/>
  <c r="H19" i="5"/>
  <c r="M15" i="9"/>
  <c r="L15" i="9"/>
  <c r="E19" i="5"/>
  <c r="B9" i="9"/>
  <c r="B71" i="5"/>
  <c r="J88" i="5"/>
  <c r="K88" i="5"/>
  <c r="J94" i="5"/>
  <c r="G88" i="5"/>
  <c r="K65" i="5"/>
  <c r="J65" i="5"/>
  <c r="J19" i="5"/>
  <c r="H15" i="9"/>
  <c r="I19" i="5"/>
  <c r="I88" i="5"/>
  <c r="E16" i="9"/>
  <c r="C14" i="9"/>
  <c r="M14" i="9"/>
  <c r="F15" i="9"/>
  <c r="L12" i="3"/>
  <c r="M12" i="3"/>
  <c r="J15" i="9"/>
  <c r="F14" i="9"/>
  <c r="B14" i="9"/>
  <c r="E14" i="9"/>
  <c r="G14" i="9"/>
  <c r="H14" i="9"/>
  <c r="K17" i="9"/>
  <c r="I15" i="9"/>
  <c r="G17" i="9"/>
  <c r="D17" i="9"/>
  <c r="G15" i="9"/>
  <c r="K15" i="9"/>
  <c r="E15" i="9"/>
  <c r="D15" i="9"/>
  <c r="H16" i="9"/>
  <c r="L14" i="9"/>
  <c r="K14" i="9"/>
  <c r="D14" i="9"/>
  <c r="C15" i="9"/>
  <c r="B15" i="9"/>
  <c r="K16" i="9"/>
  <c r="D16" i="9"/>
  <c r="G16" i="9"/>
  <c r="I16" i="9"/>
  <c r="J16" i="9"/>
  <c r="F16" i="9"/>
  <c r="L16" i="9"/>
  <c r="C16" i="9"/>
  <c r="C17" i="9"/>
  <c r="E17" i="9"/>
  <c r="B17" i="9"/>
  <c r="L17" i="9"/>
  <c r="J17" i="9"/>
  <c r="H17" i="9"/>
  <c r="F17" i="9"/>
  <c r="I42" i="5"/>
  <c r="F42" i="5"/>
  <c r="F25" i="4"/>
  <c r="F94" i="5" s="1"/>
  <c r="G19" i="5"/>
  <c r="G25" i="4"/>
  <c r="E42" i="5"/>
  <c r="E25" i="4"/>
  <c r="E94" i="5" s="1"/>
  <c r="C88" i="5"/>
  <c r="C25" i="4"/>
  <c r="K19" i="5"/>
  <c r="K25" i="4"/>
  <c r="K48" i="5" s="1"/>
  <c r="I65" i="5"/>
  <c r="G65" i="5"/>
  <c r="E88" i="5"/>
  <c r="J42" i="5"/>
  <c r="H65" i="5"/>
  <c r="H25" i="4"/>
  <c r="H48" i="5" s="1"/>
  <c r="J5" i="3"/>
  <c r="J12" i="3" s="1"/>
  <c r="K25" i="7"/>
  <c r="H5" i="3"/>
  <c r="H12" i="3" s="1"/>
  <c r="D6" i="3"/>
  <c r="C71" i="7"/>
  <c r="B71" i="7"/>
  <c r="K48" i="7"/>
  <c r="G71" i="7"/>
  <c r="B7" i="3"/>
  <c r="K71" i="7"/>
  <c r="F7" i="3"/>
  <c r="O71" i="7"/>
  <c r="J7" i="3"/>
  <c r="P25" i="7"/>
  <c r="K5" i="3"/>
  <c r="K12" i="3" s="1"/>
  <c r="H25" i="7"/>
  <c r="C5" i="3"/>
  <c r="C12" i="3" s="1"/>
  <c r="L25" i="7"/>
  <c r="G5" i="3"/>
  <c r="G12" i="3" s="1"/>
  <c r="J25" i="7"/>
  <c r="E5" i="3"/>
  <c r="E12" i="3" s="1"/>
  <c r="H71" i="7"/>
  <c r="C7" i="3"/>
  <c r="P71" i="7"/>
  <c r="K7" i="3"/>
  <c r="K14" i="3" s="1"/>
  <c r="H6" i="3"/>
  <c r="D5" i="3"/>
  <c r="D12" i="3" s="1"/>
  <c r="E71" i="7"/>
  <c r="I71" i="7"/>
  <c r="D7" i="3"/>
  <c r="M71" i="7"/>
  <c r="H7" i="3"/>
  <c r="N25" i="7"/>
  <c r="I5" i="3"/>
  <c r="I12" i="3" s="1"/>
  <c r="B25" i="7"/>
  <c r="G94" i="7"/>
  <c r="B4" i="3"/>
  <c r="L71" i="7"/>
  <c r="G7" i="3"/>
  <c r="B6" i="3"/>
  <c r="N13" i="3" s="1"/>
  <c r="F5" i="3"/>
  <c r="F12" i="3" s="1"/>
  <c r="D71" i="7"/>
  <c r="K94" i="7"/>
  <c r="F4" i="3"/>
  <c r="F71" i="7"/>
  <c r="J71" i="7"/>
  <c r="E7" i="3"/>
  <c r="N71" i="7"/>
  <c r="I7" i="3"/>
  <c r="I14" i="3" s="1"/>
  <c r="G25" i="7"/>
  <c r="F6" i="3"/>
  <c r="C48" i="7"/>
  <c r="B48" i="7"/>
  <c r="B48" i="5"/>
  <c r="J48" i="5"/>
  <c r="J71" i="5"/>
  <c r="F19" i="5"/>
  <c r="C65" i="5"/>
  <c r="C42" i="5"/>
  <c r="C19" i="5"/>
  <c r="D19" i="5"/>
  <c r="D42" i="5"/>
  <c r="D65" i="5"/>
  <c r="D88" i="5"/>
  <c r="I48" i="5"/>
  <c r="I25" i="5"/>
  <c r="I94" i="5"/>
  <c r="I5" i="9"/>
  <c r="I71" i="5"/>
  <c r="F5" i="9"/>
  <c r="H25" i="5"/>
  <c r="H94" i="5"/>
  <c r="H5" i="9"/>
  <c r="H71" i="5"/>
  <c r="C6" i="3"/>
  <c r="B12" i="3"/>
  <c r="E6" i="3"/>
  <c r="G6" i="3"/>
  <c r="I6" i="3"/>
  <c r="K6" i="3"/>
  <c r="K94" i="5"/>
  <c r="K5" i="9" l="1"/>
  <c r="E71" i="5"/>
  <c r="M11" i="3"/>
  <c r="N11" i="3"/>
  <c r="M14" i="3"/>
  <c r="N14" i="3"/>
  <c r="K71" i="5"/>
  <c r="K25" i="5"/>
  <c r="F71" i="5"/>
  <c r="E5" i="9"/>
  <c r="H13" i="3"/>
  <c r="E25" i="5"/>
  <c r="E48" i="5"/>
  <c r="F13" i="3"/>
  <c r="F11" i="3"/>
  <c r="J13" i="3"/>
  <c r="M13" i="3"/>
  <c r="H14" i="3"/>
  <c r="G14" i="3"/>
  <c r="G48" i="5"/>
  <c r="G25" i="5"/>
  <c r="G71" i="5"/>
  <c r="G5" i="9"/>
  <c r="G94" i="5"/>
  <c r="J14" i="3"/>
  <c r="J8" i="3"/>
  <c r="E14" i="3"/>
  <c r="D14" i="3"/>
  <c r="C14" i="3"/>
  <c r="F14" i="3"/>
  <c r="H8" i="3"/>
  <c r="L13" i="3"/>
  <c r="D8" i="3"/>
  <c r="B11" i="3"/>
  <c r="I11" i="3"/>
  <c r="E11" i="3"/>
  <c r="K11" i="3"/>
  <c r="J11" i="3"/>
  <c r="G11" i="3"/>
  <c r="C11" i="3"/>
  <c r="H11" i="3"/>
  <c r="L11" i="3"/>
  <c r="D11" i="3"/>
  <c r="F8" i="3"/>
  <c r="B13" i="3"/>
  <c r="D13" i="3"/>
  <c r="B14" i="3"/>
  <c r="L14" i="3"/>
  <c r="B8" i="3"/>
  <c r="F25" i="5"/>
  <c r="F48" i="5"/>
  <c r="C5" i="9"/>
  <c r="C48" i="5"/>
  <c r="C71" i="5"/>
  <c r="C25" i="5"/>
  <c r="C94" i="5"/>
  <c r="D5" i="9"/>
  <c r="D71" i="5"/>
  <c r="D48" i="5"/>
  <c r="D25" i="5"/>
  <c r="D94" i="5"/>
  <c r="I13" i="3"/>
  <c r="I8" i="3"/>
  <c r="G13" i="3"/>
  <c r="G8" i="3"/>
  <c r="E13" i="3"/>
  <c r="E8" i="3"/>
  <c r="K13" i="3"/>
  <c r="K8" i="3"/>
  <c r="C13" i="3"/>
  <c r="C8" i="3"/>
  <c r="M13" i="9" l="1"/>
  <c r="N13" i="9"/>
  <c r="M15" i="3"/>
  <c r="N15" i="3"/>
  <c r="D15" i="3"/>
  <c r="C15" i="3"/>
  <c r="E15" i="3"/>
  <c r="K15" i="3"/>
  <c r="G15" i="3"/>
  <c r="L15" i="3"/>
  <c r="H15" i="3"/>
  <c r="J15" i="3"/>
  <c r="F15" i="3"/>
  <c r="I15" i="3"/>
  <c r="B15" i="3"/>
  <c r="D13" i="9"/>
  <c r="L13" i="9"/>
  <c r="C13" i="9"/>
  <c r="B13" i="9"/>
  <c r="G13" i="9"/>
  <c r="J13" i="9"/>
  <c r="I13" i="9"/>
  <c r="E13" i="9"/>
  <c r="K13" i="9"/>
  <c r="F13" i="9"/>
  <c r="H13" i="9"/>
</calcChain>
</file>

<file path=xl/sharedStrings.xml><?xml version="1.0" encoding="utf-8"?>
<sst xmlns="http://schemas.openxmlformats.org/spreadsheetml/2006/main" count="701" uniqueCount="86">
  <si>
    <t>LEI</t>
  </si>
  <si>
    <t>UU</t>
  </si>
  <si>
    <t>RUG</t>
  </si>
  <si>
    <t>EUR</t>
  </si>
  <si>
    <t>UM</t>
  </si>
  <si>
    <t>UvA</t>
  </si>
  <si>
    <t>VU</t>
  </si>
  <si>
    <t xml:space="preserve">RU </t>
  </si>
  <si>
    <t>UvT</t>
  </si>
  <si>
    <t>TUD</t>
  </si>
  <si>
    <t>TU/e</t>
  </si>
  <si>
    <t>UT</t>
  </si>
  <si>
    <t>WUR</t>
  </si>
  <si>
    <t>OU</t>
  </si>
  <si>
    <t xml:space="preserve">http://duo.nl/zakelijk/ho/bekostiging/brochures_ho.asp </t>
  </si>
  <si>
    <t>PTU</t>
  </si>
  <si>
    <t>TUA</t>
  </si>
  <si>
    <t>UvH</t>
  </si>
  <si>
    <t>TUK</t>
  </si>
  <si>
    <t>Notities:</t>
  </si>
  <si>
    <t>Ontwikkeling baten, per inkomstenbron, geindexeerd (2004=100)</t>
  </si>
  <si>
    <t>CONTENT</t>
  </si>
  <si>
    <t>Income universities, by university and by source, in millions of euro's, 2000 onwards</t>
  </si>
  <si>
    <t>Income universities, by university and by source, in percentage of total, 2000 onwards</t>
  </si>
  <si>
    <t>Expenditure universities, by university and type of cost, in millions of euro's, 2004 onwards</t>
  </si>
  <si>
    <t>Expenditure universities, by university and type of costs, in percentage of total, 2004 onwards</t>
  </si>
  <si>
    <t>Figure: trends in expenditure by type of costs, indexed, 2005 onwards</t>
  </si>
  <si>
    <t>Figure: trends in income by source, indexed, 2004 onwards</t>
  </si>
  <si>
    <t>Source:</t>
  </si>
  <si>
    <t>CFI and DUO-reports based on annual reports from the universities</t>
  </si>
  <si>
    <t xml:space="preserve">Since 2008, data have been collected in accordance with the new Ministery of OCW guidelines (Richtlijn Jaarverslag Onderwijs, Toelichtende brochure)  </t>
  </si>
  <si>
    <t>The data for 2004-2007 have been converted based on the new guidelines.</t>
  </si>
  <si>
    <t>Financial data universities: income</t>
  </si>
  <si>
    <t>Total income</t>
  </si>
  <si>
    <t>New methodology</t>
  </si>
  <si>
    <t>Total (incl. small universities)</t>
  </si>
  <si>
    <t>General government contribution</t>
  </si>
  <si>
    <t>Total</t>
  </si>
  <si>
    <t>Assignments / project funding</t>
  </si>
  <si>
    <t>Tuition and examination fees</t>
  </si>
  <si>
    <t xml:space="preserve">Other income </t>
  </si>
  <si>
    <t>Other government contributions</t>
  </si>
  <si>
    <t>Share of the separate income sources of the total income (%)</t>
  </si>
  <si>
    <t>Excluding other government contributions</t>
  </si>
  <si>
    <t>Financial data universities: expenditure</t>
  </si>
  <si>
    <t>Expenditure by type of costs, in millions of euro's</t>
  </si>
  <si>
    <t>Total expenditure</t>
  </si>
  <si>
    <t>Personnel costs</t>
  </si>
  <si>
    <t>Accommodation costs</t>
  </si>
  <si>
    <t>Other expenditure</t>
  </si>
  <si>
    <t>Notes</t>
  </si>
  <si>
    <t>Notes:</t>
  </si>
  <si>
    <r>
      <rPr>
        <b/>
        <sz val="10"/>
        <rFont val="Calibri"/>
        <family val="2"/>
        <scheme val="minor"/>
      </rPr>
      <t>Source:</t>
    </r>
    <r>
      <rPr>
        <sz val="10"/>
        <rFont val="Calibri"/>
        <family val="2"/>
        <scheme val="minor"/>
      </rPr>
      <t xml:space="preserve"> CFI and DUO-reports based on the university annual reports</t>
    </r>
  </si>
  <si>
    <t>The share of separate expenditure types on the total expenditure (%)</t>
  </si>
  <si>
    <t>in 2004 accommodation costs were not reported separately; these are included in other expenditure.</t>
  </si>
  <si>
    <t>In millions of euro's</t>
  </si>
  <si>
    <t>Indexed, 2004 = 100</t>
  </si>
  <si>
    <t>Data include OU and from 2010 onwards includes: PTU, TUA, UvH en TUK</t>
  </si>
  <si>
    <t>Break in series for 2004, data used in indexation  are based on the new methodology.</t>
  </si>
  <si>
    <t>2005 is taken as base year for the indexation of expenditure, because in 2004 the accommodation costs were still included in other expenditure.</t>
  </si>
  <si>
    <t>Trends in expenditure, by type of costs, indexed (2005=100)</t>
  </si>
  <si>
    <t>in millions of euro's</t>
  </si>
  <si>
    <t>Indexed (2005=100)</t>
  </si>
  <si>
    <t>Depreciation</t>
  </si>
  <si>
    <t>Update</t>
  </si>
  <si>
    <t>Assignments / project funding, by university, 2006 onwards</t>
  </si>
  <si>
    <t>Figure: trends in Assignments / project funding, indexed, 2008 onwards</t>
  </si>
  <si>
    <t>Financial data universities: assignments/project funding</t>
  </si>
  <si>
    <t>specification assignments/project funding, in millions of euro's</t>
  </si>
  <si>
    <t>Total assingments/project funding</t>
  </si>
  <si>
    <t>Contract education</t>
  </si>
  <si>
    <t>Contracted research for international organisations</t>
  </si>
  <si>
    <t>Contracted research for national governments</t>
  </si>
  <si>
    <t>Contracted research NWO</t>
  </si>
  <si>
    <t>Contracted research KNAW</t>
  </si>
  <si>
    <t>Contracted research for not for profit organisations</t>
  </si>
  <si>
    <t>Contracted research for the business enterprise sector</t>
  </si>
  <si>
    <t>Total contracted research</t>
  </si>
  <si>
    <t>Income from patientcare</t>
  </si>
  <si>
    <t>Income from licences</t>
  </si>
  <si>
    <t>Other assignments</t>
  </si>
  <si>
    <t>Geindexeerd, 2008 = 100</t>
  </si>
  <si>
    <t>Specification assignments/project funding, in millions of euro's</t>
  </si>
  <si>
    <t>Income from patientcare and licences are not included in this overview, but are part of the total assignments/project funding</t>
  </si>
  <si>
    <t>Trend contracted research by source of funds, indexed (2008=100)</t>
  </si>
  <si>
    <t>November 2022: 2021 data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</si>
</sst>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#,##0.0"/>
    <numFmt numFmtId="166" formatCode="#,##0.000"/>
    <numFmt numFmtId="167" formatCode="_ * #,##0.0_ ;_ * \-#,##0.0_ ;_ * &quot;-&quot;??_ ;_ @_ "/>
  </numFmts>
  <fonts count="15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164" fontId="3" fillId="2" borderId="0" xfId="0" applyNumberFormat="1" applyFont="1" applyFill="1"/>
    <xf numFmtId="164" fontId="3" fillId="0" borderId="0" xfId="0" applyNumberFormat="1" applyFont="1"/>
    <xf numFmtId="164" fontId="4" fillId="2" borderId="0" xfId="0" applyNumberFormat="1" applyFont="1" applyFill="1"/>
    <xf numFmtId="164" fontId="4" fillId="0" borderId="0" xfId="0" applyNumberFormat="1" applyFont="1"/>
    <xf numFmtId="0" fontId="3" fillId="2" borderId="0" xfId="0" applyFont="1" applyFill="1"/>
    <xf numFmtId="3" fontId="3" fillId="0" borderId="0" xfId="0" applyNumberFormat="1" applyFont="1"/>
    <xf numFmtId="165" fontId="4" fillId="2" borderId="0" xfId="0" applyNumberFormat="1" applyFont="1" applyFill="1"/>
    <xf numFmtId="165" fontId="4" fillId="0" borderId="0" xfId="0" applyNumberFormat="1" applyFont="1" applyFill="1"/>
    <xf numFmtId="165" fontId="4" fillId="0" borderId="0" xfId="0" applyNumberFormat="1" applyFont="1"/>
    <xf numFmtId="165" fontId="3" fillId="2" borderId="0" xfId="0" applyNumberFormat="1" applyFont="1" applyFill="1"/>
    <xf numFmtId="165" fontId="3" fillId="0" borderId="0" xfId="0" applyNumberFormat="1" applyFont="1"/>
    <xf numFmtId="0" fontId="5" fillId="0" borderId="0" xfId="1"/>
    <xf numFmtId="0" fontId="6" fillId="0" borderId="0" xfId="0" applyFont="1"/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64" fontId="4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1" applyFont="1"/>
    <xf numFmtId="0" fontId="5" fillId="0" borderId="0" xfId="1" applyFont="1"/>
    <xf numFmtId="1" fontId="3" fillId="0" borderId="0" xfId="0" applyNumberFormat="1" applyFont="1"/>
    <xf numFmtId="164" fontId="0" fillId="0" borderId="0" xfId="0" applyNumberFormat="1"/>
    <xf numFmtId="0" fontId="10" fillId="0" borderId="0" xfId="1" applyFont="1"/>
    <xf numFmtId="164" fontId="3" fillId="3" borderId="0" xfId="0" applyNumberFormat="1" applyFont="1" applyFill="1"/>
    <xf numFmtId="165" fontId="3" fillId="3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/>
    <xf numFmtId="166" fontId="3" fillId="0" borderId="0" xfId="0" applyNumberFormat="1" applyFont="1" applyFill="1"/>
    <xf numFmtId="164" fontId="3" fillId="4" borderId="0" xfId="0" applyNumberFormat="1" applyFont="1" applyFill="1"/>
    <xf numFmtId="164" fontId="12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167" fontId="3" fillId="3" borderId="0" xfId="2" applyNumberFormat="1" applyFont="1" applyFill="1"/>
    <xf numFmtId="167" fontId="3" fillId="0" borderId="0" xfId="2" applyNumberFormat="1" applyFont="1"/>
    <xf numFmtId="167" fontId="13" fillId="0" borderId="0" xfId="2" applyNumberFormat="1" applyFont="1"/>
    <xf numFmtId="167" fontId="4" fillId="0" borderId="0" xfId="2" applyNumberFormat="1" applyFont="1"/>
    <xf numFmtId="165" fontId="14" fillId="0" borderId="1" xfId="0" applyNumberFormat="1" applyFont="1" applyFill="1" applyBorder="1" applyAlignment="1">
      <alignment horizontal="right"/>
    </xf>
    <xf numFmtId="1" fontId="4" fillId="0" borderId="0" xfId="0" applyNumberFormat="1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income indexed'!$A$11</c:f>
              <c:strCache>
                <c:ptCount val="1"/>
                <c:pt idx="0">
                  <c:v>Total income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indexed'!$B$11:$S$11</c:f>
              <c:numCache>
                <c:formatCode>#,##0</c:formatCode>
                <c:ptCount val="18"/>
                <c:pt idx="0">
                  <c:v>100</c:v>
                </c:pt>
                <c:pt idx="1">
                  <c:v>104.09174475158225</c:v>
                </c:pt>
                <c:pt idx="2">
                  <c:v>107.72509138583901</c:v>
                </c:pt>
                <c:pt idx="3">
                  <c:v>112.54013579212427</c:v>
                </c:pt>
                <c:pt idx="4">
                  <c:v>129.15903790668793</c:v>
                </c:pt>
                <c:pt idx="5">
                  <c:v>135.39359210118641</c:v>
                </c:pt>
                <c:pt idx="6">
                  <c:v>139.23551389034074</c:v>
                </c:pt>
                <c:pt idx="7">
                  <c:v>143.93604135729828</c:v>
                </c:pt>
                <c:pt idx="8">
                  <c:v>145.83681489527228</c:v>
                </c:pt>
                <c:pt idx="9">
                  <c:v>148.78624550798864</c:v>
                </c:pt>
                <c:pt idx="10">
                  <c:v>150.38851517567718</c:v>
                </c:pt>
                <c:pt idx="11">
                  <c:v>156.65733860556452</c:v>
                </c:pt>
                <c:pt idx="12">
                  <c:v>160.52875085451157</c:v>
                </c:pt>
                <c:pt idx="13">
                  <c:v>164.16438619935195</c:v>
                </c:pt>
                <c:pt idx="14">
                  <c:v>160.52875085451157</c:v>
                </c:pt>
                <c:pt idx="15">
                  <c:v>181.71452600063097</c:v>
                </c:pt>
                <c:pt idx="16">
                  <c:v>186.11022841799323</c:v>
                </c:pt>
                <c:pt idx="17">
                  <c:v>202.97147034511531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A-4F1E-A1A7-9A64CE4940B7}"/>
            </c:ext>
          </c:extLst>
        </c:ser>
        <c:ser>
          <c:idx val="1"/>
          <c:order val="1"/>
          <c:tx>
            <c:strRef>
              <c:f>'trend income indexed'!$A$12</c:f>
              <c:strCache>
                <c:ptCount val="1"/>
                <c:pt idx="0">
                  <c:v>General government contribution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indexed'!$B$12:$S$12</c:f>
              <c:numCache>
                <c:formatCode>#,##0</c:formatCode>
                <c:ptCount val="18"/>
                <c:pt idx="0">
                  <c:v>100</c:v>
                </c:pt>
                <c:pt idx="1">
                  <c:v>103.49896806071568</c:v>
                </c:pt>
                <c:pt idx="2">
                  <c:v>106.04551356713134</c:v>
                </c:pt>
                <c:pt idx="3">
                  <c:v>108.88070828261256</c:v>
                </c:pt>
                <c:pt idx="4">
                  <c:v>123.60684330951956</c:v>
                </c:pt>
                <c:pt idx="5">
                  <c:v>129.1173488341347</c:v>
                </c:pt>
                <c:pt idx="6">
                  <c:v>129.67319281125467</c:v>
                </c:pt>
                <c:pt idx="7">
                  <c:v>133.04826630721135</c:v>
                </c:pt>
                <c:pt idx="8">
                  <c:v>133.94973939619084</c:v>
                </c:pt>
                <c:pt idx="9">
                  <c:v>138.57578075803372</c:v>
                </c:pt>
                <c:pt idx="10">
                  <c:v>140.1699037101493</c:v>
                </c:pt>
                <c:pt idx="11">
                  <c:v>142.90018427625279</c:v>
                </c:pt>
                <c:pt idx="12">
                  <c:v>146.9874106499845</c:v>
                </c:pt>
                <c:pt idx="13">
                  <c:v>150.79731274428585</c:v>
                </c:pt>
                <c:pt idx="14">
                  <c:v>146.9874106499845</c:v>
                </c:pt>
                <c:pt idx="15">
                  <c:v>169.10176885101228</c:v>
                </c:pt>
                <c:pt idx="16">
                  <c:v>179.03805465045301</c:v>
                </c:pt>
                <c:pt idx="17">
                  <c:v>200.81186697318807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A-4F1E-A1A7-9A64CE4940B7}"/>
            </c:ext>
          </c:extLst>
        </c:ser>
        <c:ser>
          <c:idx val="2"/>
          <c:order val="2"/>
          <c:tx>
            <c:strRef>
              <c:f>'trend income indexed'!$A$13</c:f>
              <c:strCache>
                <c:ptCount val="1"/>
                <c:pt idx="0">
                  <c:v>Assignments / project funding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indexed'!$B$13:$S$13</c:f>
              <c:numCache>
                <c:formatCode>#,##0</c:formatCode>
                <c:ptCount val="18"/>
                <c:pt idx="0">
                  <c:v>100</c:v>
                </c:pt>
                <c:pt idx="1">
                  <c:v>104.6285279961651</c:v>
                </c:pt>
                <c:pt idx="2">
                  <c:v>109.39989246777813</c:v>
                </c:pt>
                <c:pt idx="3">
                  <c:v>117.29746478751591</c:v>
                </c:pt>
                <c:pt idx="4">
                  <c:v>140.24123493631205</c:v>
                </c:pt>
                <c:pt idx="5">
                  <c:v>155.05239496714657</c:v>
                </c:pt>
                <c:pt idx="6">
                  <c:v>164.81159188714736</c:v>
                </c:pt>
                <c:pt idx="7">
                  <c:v>172.71790929721865</c:v>
                </c:pt>
                <c:pt idx="8">
                  <c:v>178.08750272609302</c:v>
                </c:pt>
                <c:pt idx="9">
                  <c:v>178.88179444935079</c:v>
                </c:pt>
                <c:pt idx="10">
                  <c:v>184.85685042872535</c:v>
                </c:pt>
                <c:pt idx="11">
                  <c:v>198.4347367943738</c:v>
                </c:pt>
                <c:pt idx="12">
                  <c:v>196.50013614270264</c:v>
                </c:pt>
                <c:pt idx="13">
                  <c:v>201.35635271432491</c:v>
                </c:pt>
                <c:pt idx="14">
                  <c:v>196.50013614270264</c:v>
                </c:pt>
                <c:pt idx="15">
                  <c:v>218.76959709965305</c:v>
                </c:pt>
                <c:pt idx="16">
                  <c:v>209.98078347372262</c:v>
                </c:pt>
                <c:pt idx="17">
                  <c:v>227.87502942021126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1A-4F1E-A1A7-9A64CE4940B7}"/>
            </c:ext>
          </c:extLst>
        </c:ser>
        <c:ser>
          <c:idx val="3"/>
          <c:order val="3"/>
          <c:tx>
            <c:strRef>
              <c:f>'trend income indexed'!$A$14</c:f>
              <c:strCache>
                <c:ptCount val="1"/>
                <c:pt idx="0">
                  <c:v>Tuition and examination fees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indexed'!$B$14:$S$14</c:f>
              <c:numCache>
                <c:formatCode>#,##0</c:formatCode>
                <c:ptCount val="18"/>
                <c:pt idx="0">
                  <c:v>100</c:v>
                </c:pt>
                <c:pt idx="1">
                  <c:v>105.88082332877427</c:v>
                </c:pt>
                <c:pt idx="2">
                  <c:v>111.64986576161289</c:v>
                </c:pt>
                <c:pt idx="3">
                  <c:v>116.23828580112456</c:v>
                </c:pt>
                <c:pt idx="4">
                  <c:v>120.50655995137025</c:v>
                </c:pt>
                <c:pt idx="5">
                  <c:v>142.26837546223595</c:v>
                </c:pt>
                <c:pt idx="6">
                  <c:v>157.30510105871031</c:v>
                </c:pt>
                <c:pt idx="7">
                  <c:v>165.41174881380545</c:v>
                </c:pt>
                <c:pt idx="8">
                  <c:v>175.87829052901748</c:v>
                </c:pt>
                <c:pt idx="9">
                  <c:v>182.57568849940057</c:v>
                </c:pt>
                <c:pt idx="10">
                  <c:v>180.97495905307065</c:v>
                </c:pt>
                <c:pt idx="11">
                  <c:v>195.7074109720885</c:v>
                </c:pt>
                <c:pt idx="12">
                  <c:v>207.20733059790959</c:v>
                </c:pt>
                <c:pt idx="13">
                  <c:v>221.77633689613839</c:v>
                </c:pt>
                <c:pt idx="14">
                  <c:v>207.20733059790959</c:v>
                </c:pt>
                <c:pt idx="15">
                  <c:v>243.31514580483926</c:v>
                </c:pt>
                <c:pt idx="16">
                  <c:v>264.44713607888815</c:v>
                </c:pt>
                <c:pt idx="17">
                  <c:v>249.57769785387435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1A-4F1E-A1A7-9A64CE4940B7}"/>
            </c:ext>
          </c:extLst>
        </c:ser>
        <c:ser>
          <c:idx val="4"/>
          <c:order val="4"/>
          <c:tx>
            <c:strRef>
              <c:f>'trend income indexed'!$A$15</c:f>
              <c:strCache>
                <c:ptCount val="1"/>
                <c:pt idx="0">
                  <c:v>Other income 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indexed'!$B$15:$S$15</c:f>
              <c:numCache>
                <c:formatCode>#,##0</c:formatCode>
                <c:ptCount val="18"/>
                <c:pt idx="0">
                  <c:v>100</c:v>
                </c:pt>
                <c:pt idx="1">
                  <c:v>105.27352272064401</c:v>
                </c:pt>
                <c:pt idx="2">
                  <c:v>111.53170390246734</c:v>
                </c:pt>
                <c:pt idx="3">
                  <c:v>121.79175173540241</c:v>
                </c:pt>
                <c:pt idx="4">
                  <c:v>144.69952750393733</c:v>
                </c:pt>
                <c:pt idx="5">
                  <c:v>126.04048299597494</c:v>
                </c:pt>
                <c:pt idx="6">
                  <c:v>129.19395671702691</c:v>
                </c:pt>
                <c:pt idx="7">
                  <c:v>132.61319489004245</c:v>
                </c:pt>
                <c:pt idx="8">
                  <c:v>127.13060724493911</c:v>
                </c:pt>
                <c:pt idx="9">
                  <c:v>122.02811643236267</c:v>
                </c:pt>
                <c:pt idx="10">
                  <c:v>116.44216298197503</c:v>
                </c:pt>
                <c:pt idx="11">
                  <c:v>122.42554092049222</c:v>
                </c:pt>
                <c:pt idx="12">
                  <c:v>132.27556437029691</c:v>
                </c:pt>
                <c:pt idx="13">
                  <c:v>124.65636119699003</c:v>
                </c:pt>
                <c:pt idx="14">
                  <c:v>132.27556437029691</c:v>
                </c:pt>
                <c:pt idx="15">
                  <c:v>135.07253782885144</c:v>
                </c:pt>
                <c:pt idx="16">
                  <c:v>123.08366493612553</c:v>
                </c:pt>
                <c:pt idx="17">
                  <c:v>129.9921833984717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1A-4F1E-A1A7-9A64CE49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4800"/>
        <c:axId val="31886336"/>
      </c:lineChart>
      <c:catAx>
        <c:axId val="318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886336"/>
        <c:crosses val="autoZero"/>
        <c:auto val="1"/>
        <c:lblAlgn val="ctr"/>
        <c:lblOffset val="100"/>
        <c:noMultiLvlLbl val="0"/>
      </c:catAx>
      <c:valAx>
        <c:axId val="31886336"/>
        <c:scaling>
          <c:orientation val="minMax"/>
          <c:max val="270"/>
          <c:min val="1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84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assignments + projectfund'!$A$20</c:f>
              <c:strCache>
                <c:ptCount val="1"/>
                <c:pt idx="0">
                  <c:v>Contracted research for international organisations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projectfund'!$B$20:$O$20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99.189084416390727</c:v>
                </c:pt>
                <c:pt idx="2">
                  <c:v>114.14930820298336</c:v>
                </c:pt>
                <c:pt idx="3">
                  <c:v>120.73157453162386</c:v>
                </c:pt>
                <c:pt idx="4">
                  <c:v>123.03906503602616</c:v>
                </c:pt>
                <c:pt idx="5">
                  <c:v>142.21983815247989</c:v>
                </c:pt>
                <c:pt idx="6">
                  <c:v>152.95998221535922</c:v>
                </c:pt>
                <c:pt idx="7">
                  <c:v>158.27858369493094</c:v>
                </c:pt>
                <c:pt idx="8">
                  <c:v>158.85957708894691</c:v>
                </c:pt>
                <c:pt idx="9">
                  <c:v>178.96735222049</c:v>
                </c:pt>
                <c:pt idx="10">
                  <c:v>191.01869599952309</c:v>
                </c:pt>
                <c:pt idx="11">
                  <c:v>195.8077603196862</c:v>
                </c:pt>
                <c:pt idx="12">
                  <c:v>208.07563938933495</c:v>
                </c:pt>
                <c:pt idx="13">
                  <c:v>210.91667692737008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0-4D4D-B1DE-E277F22A6909}"/>
            </c:ext>
          </c:extLst>
        </c:ser>
        <c:ser>
          <c:idx val="1"/>
          <c:order val="1"/>
          <c:tx>
            <c:strRef>
              <c:f>'trend assignments + projectfund'!$A$21</c:f>
              <c:strCache>
                <c:ptCount val="1"/>
                <c:pt idx="0">
                  <c:v>Contracted research for national governments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projectfund'!$B$21:$O$21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122.14414900743147</c:v>
                </c:pt>
                <c:pt idx="2">
                  <c:v>136.37247696325446</c:v>
                </c:pt>
                <c:pt idx="3">
                  <c:v>132.75321398242096</c:v>
                </c:pt>
                <c:pt idx="4">
                  <c:v>138.48381974719871</c:v>
                </c:pt>
                <c:pt idx="5">
                  <c:v>131.40321739506734</c:v>
                </c:pt>
                <c:pt idx="6">
                  <c:v>135.09490290733049</c:v>
                </c:pt>
                <c:pt idx="7">
                  <c:v>154.26374159321875</c:v>
                </c:pt>
                <c:pt idx="8">
                  <c:v>152.10750154052988</c:v>
                </c:pt>
                <c:pt idx="9">
                  <c:v>155.84789157674538</c:v>
                </c:pt>
                <c:pt idx="10">
                  <c:v>149.66192218954285</c:v>
                </c:pt>
                <c:pt idx="11">
                  <c:v>156.18807723208158</c:v>
                </c:pt>
                <c:pt idx="12">
                  <c:v>148.25570219565657</c:v>
                </c:pt>
                <c:pt idx="13">
                  <c:v>182.64570928502047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0-4D4D-B1DE-E277F22A6909}"/>
            </c:ext>
          </c:extLst>
        </c:ser>
        <c:ser>
          <c:idx val="2"/>
          <c:order val="2"/>
          <c:tx>
            <c:strRef>
              <c:f>'trend assignments + projectfund'!$A$22</c:f>
              <c:strCache>
                <c:ptCount val="1"/>
                <c:pt idx="0">
                  <c:v>Contracted research NWO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projectfund'!$B$22:$O$22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106.81731640551195</c:v>
                </c:pt>
                <c:pt idx="2">
                  <c:v>122.23248415343959</c:v>
                </c:pt>
                <c:pt idx="3">
                  <c:v>128.40246921413129</c:v>
                </c:pt>
                <c:pt idx="4">
                  <c:v>139.70655385258451</c:v>
                </c:pt>
                <c:pt idx="5">
                  <c:v>141.0310789521468</c:v>
                </c:pt>
                <c:pt idx="6">
                  <c:v>138.26622096011104</c:v>
                </c:pt>
                <c:pt idx="7">
                  <c:v>140.23239204182744</c:v>
                </c:pt>
                <c:pt idx="8">
                  <c:v>143.90858609112186</c:v>
                </c:pt>
                <c:pt idx="9">
                  <c:v>146.24014168234555</c:v>
                </c:pt>
                <c:pt idx="10">
                  <c:v>152.30371352089455</c:v>
                </c:pt>
                <c:pt idx="11">
                  <c:v>171.2071835692758</c:v>
                </c:pt>
                <c:pt idx="12">
                  <c:v>159.85421061430498</c:v>
                </c:pt>
                <c:pt idx="13">
                  <c:v>165.54012684384577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F0-4D4D-B1DE-E277F22A6909}"/>
            </c:ext>
          </c:extLst>
        </c:ser>
        <c:ser>
          <c:idx val="3"/>
          <c:order val="3"/>
          <c:tx>
            <c:strRef>
              <c:f>'trend assignments + projectfund'!$A$23</c:f>
              <c:strCache>
                <c:ptCount val="1"/>
                <c:pt idx="0">
                  <c:v>Contracted research KNAW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projectfund'!$B$23:$O$23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128.59831379914107</c:v>
                </c:pt>
                <c:pt idx="2">
                  <c:v>128.12950285680157</c:v>
                </c:pt>
                <c:pt idx="3">
                  <c:v>113.3986641257829</c:v>
                </c:pt>
                <c:pt idx="4">
                  <c:v>116.94214266525356</c:v>
                </c:pt>
                <c:pt idx="5">
                  <c:v>97.829972127172809</c:v>
                </c:pt>
                <c:pt idx="6">
                  <c:v>102.03838939696084</c:v>
                </c:pt>
                <c:pt idx="7">
                  <c:v>103.72683903956141</c:v>
                </c:pt>
                <c:pt idx="8">
                  <c:v>91.981006724830365</c:v>
                </c:pt>
                <c:pt idx="9">
                  <c:v>69.322262547185161</c:v>
                </c:pt>
                <c:pt idx="10">
                  <c:v>74.18326232738471</c:v>
                </c:pt>
                <c:pt idx="11">
                  <c:v>96.584049256583555</c:v>
                </c:pt>
                <c:pt idx="12">
                  <c:v>65.850841806774341</c:v>
                </c:pt>
                <c:pt idx="13">
                  <c:v>98.801398308189263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F0-4D4D-B1DE-E277F22A6909}"/>
            </c:ext>
          </c:extLst>
        </c:ser>
        <c:ser>
          <c:idx val="4"/>
          <c:order val="4"/>
          <c:tx>
            <c:strRef>
              <c:f>'trend assignments + projectfund'!$A$24</c:f>
              <c:strCache>
                <c:ptCount val="1"/>
                <c:pt idx="0">
                  <c:v>Contracted research for not for profit organisations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projectfund'!$B$24:$O$24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110.73075601626772</c:v>
                </c:pt>
                <c:pt idx="2">
                  <c:v>115.00823969969001</c:v>
                </c:pt>
                <c:pt idx="3">
                  <c:v>128.7586803557567</c:v>
                </c:pt>
                <c:pt idx="4">
                  <c:v>127.45852530916932</c:v>
                </c:pt>
                <c:pt idx="5">
                  <c:v>130.3052453630664</c:v>
                </c:pt>
                <c:pt idx="6">
                  <c:v>126.70630538970842</c:v>
                </c:pt>
                <c:pt idx="7">
                  <c:v>130.32475207462215</c:v>
                </c:pt>
                <c:pt idx="8">
                  <c:v>130.20728012083282</c:v>
                </c:pt>
                <c:pt idx="9">
                  <c:v>118.49338060673149</c:v>
                </c:pt>
                <c:pt idx="10">
                  <c:v>123.70372487808268</c:v>
                </c:pt>
                <c:pt idx="11">
                  <c:v>134.78533945523762</c:v>
                </c:pt>
                <c:pt idx="12">
                  <c:v>124.2397327588608</c:v>
                </c:pt>
                <c:pt idx="13">
                  <c:v>135.93015282695819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F0-4D4D-B1DE-E277F22A6909}"/>
            </c:ext>
          </c:extLst>
        </c:ser>
        <c:ser>
          <c:idx val="5"/>
          <c:order val="5"/>
          <c:tx>
            <c:strRef>
              <c:f>'trend assignments + projectfund'!$A$25</c:f>
              <c:strCache>
                <c:ptCount val="1"/>
                <c:pt idx="0">
                  <c:v>Contracted research for the business enterprise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projectfund'!$B$25:$O$25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131.63038093085652</c:v>
                </c:pt>
                <c:pt idx="2">
                  <c:v>115.48218041834097</c:v>
                </c:pt>
                <c:pt idx="3">
                  <c:v>130.67331687808084</c:v>
                </c:pt>
                <c:pt idx="4">
                  <c:v>125.59293941725814</c:v>
                </c:pt>
                <c:pt idx="5">
                  <c:v>121.41314280925175</c:v>
                </c:pt>
                <c:pt idx="6">
                  <c:v>124.71212257614634</c:v>
                </c:pt>
                <c:pt idx="7">
                  <c:v>134.84604822962777</c:v>
                </c:pt>
                <c:pt idx="8">
                  <c:v>124.63752824118029</c:v>
                </c:pt>
                <c:pt idx="9">
                  <c:v>135.59803278126469</c:v>
                </c:pt>
                <c:pt idx="10">
                  <c:v>141.74085213928649</c:v>
                </c:pt>
                <c:pt idx="11">
                  <c:v>144.12079409012259</c:v>
                </c:pt>
                <c:pt idx="12">
                  <c:v>144.28551960915402</c:v>
                </c:pt>
                <c:pt idx="13">
                  <c:v>154.28352085625573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F0-4D4D-B1DE-E277F22A6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232896"/>
        <c:axId val="697233224"/>
      </c:lineChart>
      <c:catAx>
        <c:axId val="6972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7233224"/>
        <c:crosses val="autoZero"/>
        <c:auto val="1"/>
        <c:lblAlgn val="ctr"/>
        <c:lblOffset val="100"/>
        <c:noMultiLvlLbl val="0"/>
      </c:catAx>
      <c:valAx>
        <c:axId val="69723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72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expenditure indexed'!$A$13</c:f>
              <c:strCache>
                <c:ptCount val="1"/>
                <c:pt idx="0">
                  <c:v>Total expenditure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indexed'!$C$13:$R$13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101.30086557356344</c:v>
                </c:pt>
                <c:pt idx="2">
                  <c:v>105.87648789402724</c:v>
                </c:pt>
                <c:pt idx="3">
                  <c:v>122.02953698575041</c:v>
                </c:pt>
                <c:pt idx="4">
                  <c:v>130.55678529094621</c:v>
                </c:pt>
                <c:pt idx="5">
                  <c:v>133.53457524024452</c:v>
                </c:pt>
                <c:pt idx="6">
                  <c:v>137.38702163579288</c:v>
                </c:pt>
                <c:pt idx="7">
                  <c:v>138.22598715721551</c:v>
                </c:pt>
                <c:pt idx="8">
                  <c:v>140.4947631575395</c:v>
                </c:pt>
                <c:pt idx="9">
                  <c:v>141.99986776054774</c:v>
                </c:pt>
                <c:pt idx="10">
                  <c:v>148.49733198897513</c:v>
                </c:pt>
                <c:pt idx="11">
                  <c:v>152.22890484456258</c:v>
                </c:pt>
                <c:pt idx="12">
                  <c:v>164.50084525719083</c:v>
                </c:pt>
                <c:pt idx="13">
                  <c:v>172.87827154799541</c:v>
                </c:pt>
                <c:pt idx="14">
                  <c:v>178.85363211213172</c:v>
                </c:pt>
                <c:pt idx="15">
                  <c:v>191.46442381234445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E-4609-AB80-AE18D05CFF18}"/>
            </c:ext>
          </c:extLst>
        </c:ser>
        <c:ser>
          <c:idx val="1"/>
          <c:order val="1"/>
          <c:tx>
            <c:strRef>
              <c:f>'trend expenditure indexed'!$A$14</c:f>
              <c:strCache>
                <c:ptCount val="1"/>
                <c:pt idx="0">
                  <c:v>Personnel costs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indexed'!$C$14:$R$14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97.948575457781473</c:v>
                </c:pt>
                <c:pt idx="2">
                  <c:v>103.38670110252224</c:v>
                </c:pt>
                <c:pt idx="3">
                  <c:v>117.40699852696584</c:v>
                </c:pt>
                <c:pt idx="4">
                  <c:v>129.27374198587432</c:v>
                </c:pt>
                <c:pt idx="5">
                  <c:v>135.6398685163519</c:v>
                </c:pt>
                <c:pt idx="6">
                  <c:v>137.525394846616</c:v>
                </c:pt>
                <c:pt idx="7">
                  <c:v>139.24839415853762</c:v>
                </c:pt>
                <c:pt idx="8">
                  <c:v>143.3559274277828</c:v>
                </c:pt>
                <c:pt idx="9">
                  <c:v>144.73407137633058</c:v>
                </c:pt>
                <c:pt idx="10">
                  <c:v>150.85867849920135</c:v>
                </c:pt>
                <c:pt idx="11">
                  <c:v>155.45243650356826</c:v>
                </c:pt>
                <c:pt idx="12">
                  <c:v>171.22114923635365</c:v>
                </c:pt>
                <c:pt idx="13">
                  <c:v>183.24710522701795</c:v>
                </c:pt>
                <c:pt idx="14">
                  <c:v>197.06628483463228</c:v>
                </c:pt>
                <c:pt idx="15">
                  <c:v>212.73725662200013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E-4609-AB80-AE18D05CFF18}"/>
            </c:ext>
          </c:extLst>
        </c:ser>
        <c:ser>
          <c:idx val="2"/>
          <c:order val="2"/>
          <c:tx>
            <c:strRef>
              <c:f>'trend expenditure indexed'!$A$15</c:f>
              <c:strCache>
                <c:ptCount val="1"/>
                <c:pt idx="0">
                  <c:v>Depreciation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indexed'!$C$15:$R$15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104.5058332417051</c:v>
                </c:pt>
                <c:pt idx="2">
                  <c:v>104.58355924427573</c:v>
                </c:pt>
                <c:pt idx="3">
                  <c:v>124.15989565758092</c:v>
                </c:pt>
                <c:pt idx="4">
                  <c:v>118.53708288625083</c:v>
                </c:pt>
                <c:pt idx="5">
                  <c:v>125.99915828426479</c:v>
                </c:pt>
                <c:pt idx="6">
                  <c:v>151.91717820487054</c:v>
                </c:pt>
                <c:pt idx="7">
                  <c:v>147.00337823747753</c:v>
                </c:pt>
                <c:pt idx="8">
                  <c:v>145.72298452683816</c:v>
                </c:pt>
                <c:pt idx="9">
                  <c:v>152.45974361793685</c:v>
                </c:pt>
                <c:pt idx="10">
                  <c:v>153.11453779569052</c:v>
                </c:pt>
                <c:pt idx="11">
                  <c:v>168.12329960151195</c:v>
                </c:pt>
                <c:pt idx="12">
                  <c:v>168.49480752387703</c:v>
                </c:pt>
                <c:pt idx="13">
                  <c:v>179.03315298373056</c:v>
                </c:pt>
                <c:pt idx="14">
                  <c:v>178.23909921250282</c:v>
                </c:pt>
                <c:pt idx="15">
                  <c:v>181.1497381960742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E-4609-AB80-AE18D05CFF18}"/>
            </c:ext>
          </c:extLst>
        </c:ser>
        <c:ser>
          <c:idx val="3"/>
          <c:order val="3"/>
          <c:tx>
            <c:strRef>
              <c:f>'trend expenditure indexed'!$A$16</c:f>
              <c:strCache>
                <c:ptCount val="1"/>
                <c:pt idx="0">
                  <c:v>Accommodation costs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indexed'!$C$16:$R$16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117.94795313746518</c:v>
                </c:pt>
                <c:pt idx="2">
                  <c:v>129.2130948069134</c:v>
                </c:pt>
                <c:pt idx="3">
                  <c:v>98.530870422581913</c:v>
                </c:pt>
                <c:pt idx="4">
                  <c:v>104.85646040617667</c:v>
                </c:pt>
                <c:pt idx="5">
                  <c:v>102.47711438899503</c:v>
                </c:pt>
                <c:pt idx="6">
                  <c:v>111.60910642548892</c:v>
                </c:pt>
                <c:pt idx="7">
                  <c:v>107.58734645275989</c:v>
                </c:pt>
                <c:pt idx="8">
                  <c:v>107.94338430071943</c:v>
                </c:pt>
                <c:pt idx="9">
                  <c:v>110.8409263612411</c:v>
                </c:pt>
                <c:pt idx="10">
                  <c:v>118.47301427228847</c:v>
                </c:pt>
                <c:pt idx="11">
                  <c:v>113.41925658161054</c:v>
                </c:pt>
                <c:pt idx="12">
                  <c:v>121.08601012719357</c:v>
                </c:pt>
                <c:pt idx="13">
                  <c:v>117.22002381476564</c:v>
                </c:pt>
                <c:pt idx="14">
                  <c:v>118.75949359297584</c:v>
                </c:pt>
                <c:pt idx="15">
                  <c:v>123.25798303612221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E-4609-AB80-AE18D05CFF18}"/>
            </c:ext>
          </c:extLst>
        </c:ser>
        <c:ser>
          <c:idx val="4"/>
          <c:order val="4"/>
          <c:tx>
            <c:strRef>
              <c:f>'trend expenditure indexed'!$A$17</c:f>
              <c:strCache>
                <c:ptCount val="1"/>
                <c:pt idx="0">
                  <c:v>Other expenditure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indexed'!$C$17:$R$17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103.11148597194853</c:v>
                </c:pt>
                <c:pt idx="2">
                  <c:v>102.99102795456744</c:v>
                </c:pt>
                <c:pt idx="3">
                  <c:v>147.86440857882616</c:v>
                </c:pt>
                <c:pt idx="4">
                  <c:v>150.9126656297739</c:v>
                </c:pt>
                <c:pt idx="5">
                  <c:v>144.12017187189917</c:v>
                </c:pt>
                <c:pt idx="6">
                  <c:v>145.07945152372471</c:v>
                </c:pt>
                <c:pt idx="7">
                  <c:v>147.16415981686691</c:v>
                </c:pt>
                <c:pt idx="8">
                  <c:v>145.46609406801952</c:v>
                </c:pt>
                <c:pt idx="9">
                  <c:v>145.11371975280721</c:v>
                </c:pt>
                <c:pt idx="10">
                  <c:v>154.03915116327371</c:v>
                </c:pt>
                <c:pt idx="11">
                  <c:v>155.82678587087452</c:v>
                </c:pt>
                <c:pt idx="12">
                  <c:v>158.44152247857369</c:v>
                </c:pt>
                <c:pt idx="13">
                  <c:v>161.29424212984546</c:v>
                </c:pt>
                <c:pt idx="14">
                  <c:v>144.92051628490862</c:v>
                </c:pt>
                <c:pt idx="15">
                  <c:v>154.77412967928629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BE-4609-AB80-AE18D05CF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3232"/>
        <c:axId val="33714176"/>
      </c:lineChart>
      <c:catAx>
        <c:axId val="336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714176"/>
        <c:crosses val="autoZero"/>
        <c:auto val="1"/>
        <c:lblAlgn val="ctr"/>
        <c:lblOffset val="100"/>
        <c:noMultiLvlLbl val="0"/>
      </c:catAx>
      <c:valAx>
        <c:axId val="33714176"/>
        <c:scaling>
          <c:orientation val="minMax"/>
          <c:max val="22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663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24</xdr:row>
      <xdr:rowOff>123824</xdr:rowOff>
    </xdr:from>
    <xdr:to>
      <xdr:col>17</xdr:col>
      <xdr:colOff>523875</xdr:colOff>
      <xdr:row>49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1171014</xdr:colOff>
      <xdr:row>34</xdr:row>
      <xdr:rowOff>124384</xdr:rowOff>
    </xdr:from>
    <xdr:to>
      <xdr:col>17</xdr:col>
      <xdr:colOff>56029</xdr:colOff>
      <xdr:row>63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26</xdr:row>
      <xdr:rowOff>100011</xdr:rowOff>
    </xdr:from>
    <xdr:to>
      <xdr:col>14</xdr:col>
      <xdr:colOff>333375</xdr:colOff>
      <xdr:row>48</xdr:row>
      <xdr:rowOff>38100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\rathenau$\Microdata\Website%20Wetenschap%20in%20Cijfers\Wetenschap%20in%20Cijfers%20(WiC-NL)\Achterliggende%20databestanden\2%20-%20Het%20Geld\Universitaire_baten_en_lasten_vanaf_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L-Universitaire_baten_en_lasten_vanaf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"/>
      <sheetName val="baten"/>
      <sheetName val="baten-procenten"/>
      <sheetName val="Lasten"/>
      <sheetName val="lasten-procenten"/>
      <sheetName val="baten ontwikkeling geindexeerd"/>
      <sheetName val="lasten ontwikkeling geindexeerd"/>
    </sheetNames>
    <sheetDataSet>
      <sheetData sheetId="0"/>
      <sheetData sheetId="1">
        <row r="6">
          <cell r="T6">
            <v>623.4</v>
          </cell>
        </row>
        <row r="7">
          <cell r="T7">
            <v>827.87300000000005</v>
          </cell>
        </row>
        <row r="8">
          <cell r="T8">
            <v>666.45299999999997</v>
          </cell>
        </row>
        <row r="9">
          <cell r="T9">
            <v>615</v>
          </cell>
        </row>
        <row r="10">
          <cell r="T10">
            <v>420.81400000000002</v>
          </cell>
        </row>
        <row r="11">
          <cell r="T11">
            <v>762.8</v>
          </cell>
        </row>
        <row r="12">
          <cell r="T12">
            <v>511.88200000000001</v>
          </cell>
        </row>
        <row r="13">
          <cell r="T13">
            <v>555.13499999999999</v>
          </cell>
        </row>
        <row r="14">
          <cell r="T14">
            <v>215.86</v>
          </cell>
        </row>
        <row r="15">
          <cell r="T15">
            <v>660.15300000000002</v>
          </cell>
        </row>
        <row r="16">
          <cell r="T16">
            <v>352.5</v>
          </cell>
        </row>
        <row r="17">
          <cell r="T17">
            <v>318.7</v>
          </cell>
        </row>
        <row r="18">
          <cell r="T18">
            <v>336.03199999999998</v>
          </cell>
        </row>
        <row r="19">
          <cell r="T19">
            <v>6866.6019999999999</v>
          </cell>
        </row>
        <row r="20">
          <cell r="T20">
            <v>65.096999999999994</v>
          </cell>
        </row>
        <row r="21">
          <cell r="T21">
            <v>10.7</v>
          </cell>
        </row>
        <row r="22">
          <cell r="T22">
            <v>2.4089999999999998</v>
          </cell>
        </row>
        <row r="23">
          <cell r="T23">
            <v>7.7160000000000002</v>
          </cell>
        </row>
        <row r="24">
          <cell r="T24">
            <v>4.4359999999999999</v>
          </cell>
        </row>
        <row r="25">
          <cell r="T25">
            <v>6956.9599999999991</v>
          </cell>
        </row>
        <row r="29">
          <cell r="T29">
            <v>337.4</v>
          </cell>
        </row>
        <row r="30">
          <cell r="T30">
            <v>477.70600000000002</v>
          </cell>
        </row>
        <row r="31">
          <cell r="T31">
            <v>377.81200000000001</v>
          </cell>
        </row>
        <row r="32">
          <cell r="T32">
            <v>278.5</v>
          </cell>
        </row>
        <row r="33">
          <cell r="T33">
            <v>236.315</v>
          </cell>
        </row>
        <row r="34">
          <cell r="T34">
            <v>423</v>
          </cell>
        </row>
        <row r="35">
          <cell r="T35">
            <v>318.05799999999999</v>
          </cell>
        </row>
        <row r="36">
          <cell r="T36">
            <v>292.88099999999997</v>
          </cell>
        </row>
        <row r="37">
          <cell r="T37">
            <v>123.241</v>
          </cell>
        </row>
        <row r="38">
          <cell r="T38">
            <v>377.96800000000002</v>
          </cell>
        </row>
        <row r="39">
          <cell r="T39">
            <v>205.4</v>
          </cell>
        </row>
        <row r="40">
          <cell r="T40">
            <v>201.3</v>
          </cell>
        </row>
        <row r="41">
          <cell r="T41">
            <v>191.13499999999999</v>
          </cell>
        </row>
        <row r="42">
          <cell r="T42">
            <v>3840.7160000000003</v>
          </cell>
        </row>
        <row r="43">
          <cell r="T43">
            <v>43.076000000000001</v>
          </cell>
        </row>
        <row r="44">
          <cell r="T44">
            <v>9.1620000000000008</v>
          </cell>
        </row>
        <row r="45">
          <cell r="T45">
            <v>1.171</v>
          </cell>
        </row>
        <row r="46">
          <cell r="T46">
            <v>5.4770000000000003</v>
          </cell>
        </row>
        <row r="47">
          <cell r="T47">
            <v>1.339</v>
          </cell>
        </row>
        <row r="48">
          <cell r="T48">
            <v>3900.9409999999998</v>
          </cell>
        </row>
        <row r="52">
          <cell r="T52">
            <v>179.7</v>
          </cell>
        </row>
        <row r="53">
          <cell r="T53">
            <v>233.36600000000001</v>
          </cell>
        </row>
        <row r="54">
          <cell r="T54">
            <v>159.869</v>
          </cell>
        </row>
        <row r="55">
          <cell r="T55">
            <v>186.9</v>
          </cell>
        </row>
        <row r="56">
          <cell r="T56">
            <v>100.628</v>
          </cell>
        </row>
        <row r="57">
          <cell r="T57">
            <v>228</v>
          </cell>
        </row>
        <row r="58">
          <cell r="T58">
            <v>90.869</v>
          </cell>
        </row>
        <row r="59">
          <cell r="T59">
            <v>175.696</v>
          </cell>
        </row>
        <row r="60">
          <cell r="T60">
            <v>49.042000000000002</v>
          </cell>
        </row>
        <row r="61">
          <cell r="T61">
            <v>195.708</v>
          </cell>
        </row>
        <row r="62">
          <cell r="T62">
            <v>99.2</v>
          </cell>
        </row>
        <row r="63">
          <cell r="T63">
            <v>74.400000000000006</v>
          </cell>
        </row>
        <row r="64">
          <cell r="T64">
            <v>86.397999999999996</v>
          </cell>
        </row>
        <row r="65">
          <cell r="T65">
            <v>1859.7760000000001</v>
          </cell>
        </row>
        <row r="66">
          <cell r="T66">
            <v>3.6480000000000001</v>
          </cell>
        </row>
        <row r="67">
          <cell r="T67">
            <v>0.51800000000000002</v>
          </cell>
        </row>
        <row r="68">
          <cell r="T68">
            <v>1.7000000000000001E-2</v>
          </cell>
        </row>
        <row r="69">
          <cell r="T69">
            <v>1.0720000000000001</v>
          </cell>
        </row>
        <row r="70">
          <cell r="T70">
            <v>0</v>
          </cell>
        </row>
        <row r="71">
          <cell r="T71">
            <v>1865.0309999999999</v>
          </cell>
        </row>
        <row r="75">
          <cell r="T75">
            <v>64.3</v>
          </cell>
        </row>
        <row r="76">
          <cell r="T76">
            <v>64.588999999999999</v>
          </cell>
        </row>
        <row r="77">
          <cell r="T77">
            <v>65.558999999999997</v>
          </cell>
        </row>
        <row r="78">
          <cell r="T78">
            <v>58.6</v>
          </cell>
        </row>
        <row r="79">
          <cell r="T79">
            <v>39.567</v>
          </cell>
        </row>
        <row r="80">
          <cell r="T80">
            <v>75.599999999999994</v>
          </cell>
        </row>
        <row r="81">
          <cell r="T81">
            <v>47.392000000000003</v>
          </cell>
        </row>
        <row r="82">
          <cell r="T82">
            <v>39.515999999999998</v>
          </cell>
        </row>
        <row r="83">
          <cell r="T83">
            <v>28.361999999999998</v>
          </cell>
        </row>
        <row r="84">
          <cell r="T84">
            <v>65.141999999999996</v>
          </cell>
        </row>
        <row r="85">
          <cell r="T85">
            <v>28.2</v>
          </cell>
        </row>
        <row r="86">
          <cell r="T86">
            <v>24</v>
          </cell>
        </row>
        <row r="87">
          <cell r="T87">
            <v>36.994</v>
          </cell>
        </row>
        <row r="88">
          <cell r="T88">
            <v>637.82100000000014</v>
          </cell>
        </row>
        <row r="89">
          <cell r="T89">
            <v>17.047000000000001</v>
          </cell>
        </row>
        <row r="90">
          <cell r="T90">
            <v>0.51100000000000001</v>
          </cell>
        </row>
        <row r="91">
          <cell r="T91">
            <v>0.24299999999999999</v>
          </cell>
        </row>
        <row r="92">
          <cell r="T92">
            <v>0.82699999999999996</v>
          </cell>
        </row>
        <row r="93">
          <cell r="T93">
            <v>0.26400000000000001</v>
          </cell>
        </row>
        <row r="94">
          <cell r="T94">
            <v>656.71300000000019</v>
          </cell>
        </row>
        <row r="98">
          <cell r="T98">
            <v>42</v>
          </cell>
        </row>
        <row r="99">
          <cell r="T99">
            <v>52.212000000000003</v>
          </cell>
        </row>
        <row r="100">
          <cell r="T100">
            <v>63.213999999999999</v>
          </cell>
        </row>
        <row r="101">
          <cell r="T101">
            <v>91</v>
          </cell>
        </row>
        <row r="102">
          <cell r="T102">
            <v>44.304000000000002</v>
          </cell>
        </row>
        <row r="103">
          <cell r="T103">
            <v>36.200000000000003</v>
          </cell>
        </row>
        <row r="104">
          <cell r="T104">
            <v>54.843000000000004</v>
          </cell>
        </row>
        <row r="105">
          <cell r="T105">
            <v>47.042000000000002</v>
          </cell>
        </row>
        <row r="106">
          <cell r="T106">
            <v>15.215999999999999</v>
          </cell>
        </row>
        <row r="107">
          <cell r="T107">
            <v>21.282</v>
          </cell>
        </row>
        <row r="108">
          <cell r="T108">
            <v>19.7</v>
          </cell>
        </row>
        <row r="109">
          <cell r="T109">
            <v>19</v>
          </cell>
        </row>
        <row r="110">
          <cell r="T110">
            <v>21.555</v>
          </cell>
        </row>
        <row r="111">
          <cell r="T111">
            <v>527.56799999999998</v>
          </cell>
        </row>
        <row r="112">
          <cell r="T112">
            <v>1.3260000000000001</v>
          </cell>
        </row>
        <row r="113">
          <cell r="T113">
            <v>0.50900000000000001</v>
          </cell>
        </row>
        <row r="114">
          <cell r="T114">
            <v>0.97799999999999998</v>
          </cell>
        </row>
        <row r="115">
          <cell r="T115">
            <v>0.33900000000000002</v>
          </cell>
        </row>
        <row r="116">
          <cell r="T116">
            <v>2.7429999999999999</v>
          </cell>
        </row>
        <row r="117">
          <cell r="T117">
            <v>533.46300000000008</v>
          </cell>
        </row>
      </sheetData>
      <sheetData sheetId="2"/>
      <sheetData sheetId="3">
        <row r="6">
          <cell r="O6">
            <v>614</v>
          </cell>
        </row>
        <row r="7">
          <cell r="O7">
            <v>827.93499999999995</v>
          </cell>
        </row>
        <row r="8">
          <cell r="O8">
            <v>652.62099999999998</v>
          </cell>
        </row>
        <row r="9">
          <cell r="O9">
            <v>606.9</v>
          </cell>
        </row>
        <row r="10">
          <cell r="O10">
            <v>414.00099999999998</v>
          </cell>
        </row>
        <row r="11">
          <cell r="O11">
            <v>754.8</v>
          </cell>
        </row>
        <row r="12">
          <cell r="O12">
            <v>492.233</v>
          </cell>
        </row>
        <row r="13">
          <cell r="O13">
            <v>554.27200000000005</v>
          </cell>
        </row>
        <row r="14">
          <cell r="O14">
            <v>214.86199999999999</v>
          </cell>
        </row>
        <row r="15">
          <cell r="O15">
            <v>663.95799999999997</v>
          </cell>
        </row>
        <row r="16">
          <cell r="O16">
            <v>341.6</v>
          </cell>
        </row>
        <row r="17">
          <cell r="O17">
            <v>318.60000000000002</v>
          </cell>
        </row>
        <row r="18">
          <cell r="O18">
            <v>322.80799999999999</v>
          </cell>
        </row>
        <row r="19">
          <cell r="O19">
            <v>6778.5900000000011</v>
          </cell>
        </row>
        <row r="20">
          <cell r="O20">
            <v>61.301000000000002</v>
          </cell>
        </row>
        <row r="21">
          <cell r="O21">
            <v>10.31</v>
          </cell>
        </row>
        <row r="22">
          <cell r="O22">
            <v>2.2810000000000001</v>
          </cell>
        </row>
        <row r="23">
          <cell r="O23">
            <v>7.508</v>
          </cell>
        </row>
        <row r="24">
          <cell r="O24">
            <v>3.944</v>
          </cell>
        </row>
        <row r="25">
          <cell r="O25">
            <v>6863.934000000002</v>
          </cell>
        </row>
        <row r="29">
          <cell r="O29">
            <v>419.3</v>
          </cell>
        </row>
        <row r="30">
          <cell r="O30">
            <v>549.13499999999999</v>
          </cell>
        </row>
        <row r="31">
          <cell r="O31">
            <v>441.82</v>
          </cell>
        </row>
        <row r="32">
          <cell r="O32">
            <v>401.5</v>
          </cell>
        </row>
        <row r="33">
          <cell r="O33">
            <v>277.91500000000002</v>
          </cell>
        </row>
        <row r="34">
          <cell r="O34">
            <v>494</v>
          </cell>
        </row>
        <row r="35">
          <cell r="O35">
            <v>330.99</v>
          </cell>
        </row>
        <row r="36">
          <cell r="O36">
            <v>382.89400000000001</v>
          </cell>
        </row>
        <row r="37">
          <cell r="O37">
            <v>159.24</v>
          </cell>
        </row>
        <row r="38">
          <cell r="O38">
            <v>448.53300000000002</v>
          </cell>
        </row>
        <row r="39">
          <cell r="O39">
            <v>226.7</v>
          </cell>
        </row>
        <row r="40">
          <cell r="O40">
            <v>210</v>
          </cell>
        </row>
        <row r="41">
          <cell r="O41">
            <v>206.54</v>
          </cell>
        </row>
        <row r="42">
          <cell r="O42">
            <v>4548.567</v>
          </cell>
        </row>
        <row r="43">
          <cell r="O43">
            <v>45.258000000000003</v>
          </cell>
        </row>
        <row r="44">
          <cell r="O44">
            <v>6.0890000000000004</v>
          </cell>
        </row>
        <row r="45">
          <cell r="O45">
            <v>1.623</v>
          </cell>
        </row>
        <row r="46">
          <cell r="O46">
            <v>5.8639999999999999</v>
          </cell>
        </row>
        <row r="47">
          <cell r="O47">
            <v>2.8029999999999999</v>
          </cell>
        </row>
        <row r="48">
          <cell r="O48">
            <v>4610.2039999999988</v>
          </cell>
        </row>
        <row r="52">
          <cell r="O52">
            <v>34.4</v>
          </cell>
        </row>
        <row r="53">
          <cell r="O53">
            <v>66</v>
          </cell>
        </row>
        <row r="54">
          <cell r="O54">
            <v>35.237000000000002</v>
          </cell>
        </row>
        <row r="55">
          <cell r="O55">
            <v>36.700000000000003</v>
          </cell>
        </row>
        <row r="56">
          <cell r="O56">
            <v>24.744</v>
          </cell>
        </row>
        <row r="57">
          <cell r="O57">
            <v>43.3</v>
          </cell>
        </row>
        <row r="58">
          <cell r="O58">
            <v>44.889000000000003</v>
          </cell>
        </row>
        <row r="59">
          <cell r="O59">
            <v>30.09</v>
          </cell>
        </row>
        <row r="60">
          <cell r="O60">
            <v>10.86</v>
          </cell>
        </row>
        <row r="61">
          <cell r="O61">
            <v>39.648000000000003</v>
          </cell>
        </row>
        <row r="62">
          <cell r="O62">
            <v>24</v>
          </cell>
        </row>
        <row r="63">
          <cell r="O63">
            <v>22.6</v>
          </cell>
        </row>
        <row r="64">
          <cell r="O64">
            <v>23.83</v>
          </cell>
        </row>
        <row r="65">
          <cell r="O65">
            <v>436.298</v>
          </cell>
        </row>
        <row r="66">
          <cell r="O66">
            <v>2.1509999999999998</v>
          </cell>
        </row>
        <row r="67">
          <cell r="O67">
            <v>0.60399999999999998</v>
          </cell>
        </row>
        <row r="68">
          <cell r="O68">
            <v>4.2999999999999997E-2</v>
          </cell>
        </row>
        <row r="69">
          <cell r="O69">
            <v>0.4</v>
          </cell>
        </row>
        <row r="70">
          <cell r="O70">
            <v>7.5999999999999998E-2</v>
          </cell>
        </row>
        <row r="71">
          <cell r="O71">
            <v>439.572</v>
          </cell>
        </row>
        <row r="75">
          <cell r="O75">
            <v>44.2</v>
          </cell>
        </row>
        <row r="76">
          <cell r="O76">
            <v>62.228000000000002</v>
          </cell>
        </row>
        <row r="77">
          <cell r="O77">
            <v>40.198999999999998</v>
          </cell>
        </row>
        <row r="78">
          <cell r="O78">
            <v>28.4</v>
          </cell>
        </row>
        <row r="79">
          <cell r="O79">
            <v>26.167999999999999</v>
          </cell>
        </row>
        <row r="80">
          <cell r="O80">
            <v>51.1</v>
          </cell>
        </row>
        <row r="81">
          <cell r="O81">
            <v>33.527999999999999</v>
          </cell>
        </row>
        <row r="82">
          <cell r="O82">
            <v>28.193000000000001</v>
          </cell>
        </row>
        <row r="83">
          <cell r="O83">
            <v>12.913</v>
          </cell>
        </row>
        <row r="84">
          <cell r="O84">
            <v>65.483000000000004</v>
          </cell>
        </row>
        <row r="85">
          <cell r="O85">
            <v>20.3</v>
          </cell>
        </row>
        <row r="86">
          <cell r="O86">
            <v>21.8</v>
          </cell>
        </row>
        <row r="87">
          <cell r="O87">
            <v>23.91</v>
          </cell>
        </row>
        <row r="88">
          <cell r="O88">
            <v>458.42200000000008</v>
          </cell>
        </row>
        <row r="89">
          <cell r="O89">
            <v>2.5179999999999998</v>
          </cell>
        </row>
        <row r="90">
          <cell r="O90">
            <v>1.036</v>
          </cell>
        </row>
        <row r="91">
          <cell r="O91">
            <v>0.14699999999999999</v>
          </cell>
        </row>
        <row r="92">
          <cell r="O92">
            <v>0.19700000000000001</v>
          </cell>
        </row>
        <row r="93">
          <cell r="O93">
            <v>0.182</v>
          </cell>
        </row>
        <row r="94">
          <cell r="O94">
            <v>462.50200000000007</v>
          </cell>
        </row>
        <row r="98">
          <cell r="O98">
            <v>116.1</v>
          </cell>
        </row>
        <row r="99">
          <cell r="O99">
            <v>150.572</v>
          </cell>
        </row>
        <row r="100">
          <cell r="O100">
            <v>135.36500000000001</v>
          </cell>
        </row>
        <row r="101">
          <cell r="O101">
            <v>140.30000000000001</v>
          </cell>
        </row>
        <row r="102">
          <cell r="O102">
            <v>85.173999999999992</v>
          </cell>
        </row>
        <row r="103">
          <cell r="O103">
            <v>166.4</v>
          </cell>
        </row>
        <row r="104">
          <cell r="O104">
            <v>82.825999999999993</v>
          </cell>
        </row>
        <row r="105">
          <cell r="O105">
            <v>113.095</v>
          </cell>
        </row>
        <row r="106">
          <cell r="O106">
            <v>31.85</v>
          </cell>
        </row>
        <row r="107">
          <cell r="O107">
            <v>110.29400000000001</v>
          </cell>
        </row>
        <row r="108">
          <cell r="O108">
            <v>70.599999999999994</v>
          </cell>
        </row>
        <row r="109">
          <cell r="O109">
            <v>64.2</v>
          </cell>
        </row>
        <row r="110">
          <cell r="O110">
            <v>68.528000000000006</v>
          </cell>
        </row>
        <row r="111">
          <cell r="O111">
            <v>1335.3040000000001</v>
          </cell>
        </row>
        <row r="112">
          <cell r="O112">
            <v>11.374000000000001</v>
          </cell>
        </row>
        <row r="113">
          <cell r="O113">
            <v>2.581</v>
          </cell>
        </row>
        <row r="114">
          <cell r="O114">
            <v>0.46800000000000003</v>
          </cell>
        </row>
        <row r="115">
          <cell r="O115">
            <v>1.048</v>
          </cell>
        </row>
        <row r="116">
          <cell r="O116">
            <v>0.88200000000000001</v>
          </cell>
        </row>
        <row r="117">
          <cell r="O117">
            <v>1351.6570000000002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"/>
      <sheetName val="baten"/>
      <sheetName val="baten-procenten"/>
      <sheetName val="specificatie werk voor derden"/>
      <sheetName val="Lasten"/>
      <sheetName val="lasten-procenten"/>
      <sheetName val="baten ontwikkeling geindexeerd"/>
      <sheetName val="werk voor derden geindexeerd"/>
      <sheetName val="lasten ontwikkeling geindexeerd"/>
      <sheetName val="1e en 2e GS"/>
    </sheetNames>
    <sheetDataSet>
      <sheetData sheetId="0"/>
      <sheetData sheetId="1">
        <row r="6">
          <cell r="V6">
            <v>685.9</v>
          </cell>
          <cell r="W6">
            <v>707</v>
          </cell>
          <cell r="X6">
            <v>777.3</v>
          </cell>
        </row>
        <row r="7">
          <cell r="V7">
            <v>909.2</v>
          </cell>
          <cell r="W7">
            <v>927.83299999999997</v>
          </cell>
          <cell r="X7">
            <v>1020.4</v>
          </cell>
        </row>
        <row r="8">
          <cell r="V8">
            <v>697.9</v>
          </cell>
          <cell r="W8">
            <v>716.15970000000004</v>
          </cell>
          <cell r="X8">
            <v>789.1</v>
          </cell>
        </row>
        <row r="9">
          <cell r="V9">
            <v>680.8</v>
          </cell>
          <cell r="W9">
            <v>686.2</v>
          </cell>
          <cell r="X9">
            <v>752</v>
          </cell>
        </row>
        <row r="10">
          <cell r="V10">
            <v>473.7</v>
          </cell>
          <cell r="W10">
            <v>477.286</v>
          </cell>
          <cell r="X10">
            <v>521.08500000000004</v>
          </cell>
        </row>
        <row r="11">
          <cell r="V11">
            <v>833.9</v>
          </cell>
          <cell r="W11">
            <v>852.7</v>
          </cell>
          <cell r="X11">
            <v>930.6</v>
          </cell>
        </row>
        <row r="12">
          <cell r="V12">
            <v>561.4</v>
          </cell>
          <cell r="W12">
            <v>585.16099999999994</v>
          </cell>
          <cell r="X12">
            <v>645.74199999999996</v>
          </cell>
        </row>
        <row r="13">
          <cell r="V13">
            <v>604</v>
          </cell>
          <cell r="W13">
            <v>614.77599999999995</v>
          </cell>
          <cell r="X13">
            <v>678.88400000000001</v>
          </cell>
        </row>
        <row r="14">
          <cell r="V14">
            <v>237.3</v>
          </cell>
          <cell r="W14">
            <v>242.43499600000001</v>
          </cell>
          <cell r="X14">
            <v>268.49599999999998</v>
          </cell>
        </row>
        <row r="15">
          <cell r="V15">
            <v>761.9</v>
          </cell>
          <cell r="W15">
            <v>790.13599999999997</v>
          </cell>
          <cell r="X15">
            <v>824.72500000000002</v>
          </cell>
        </row>
        <row r="16">
          <cell r="V16">
            <v>410.1</v>
          </cell>
          <cell r="W16">
            <v>412.6</v>
          </cell>
          <cell r="X16">
            <v>450.3</v>
          </cell>
        </row>
        <row r="17">
          <cell r="V17">
            <v>360</v>
          </cell>
          <cell r="W17">
            <v>368.6</v>
          </cell>
          <cell r="X17">
            <v>401.8</v>
          </cell>
        </row>
        <row r="18">
          <cell r="V18">
            <v>384.6</v>
          </cell>
          <cell r="W18">
            <v>405.166</v>
          </cell>
          <cell r="X18">
            <v>431.38200000000001</v>
          </cell>
        </row>
        <row r="19">
          <cell r="V19">
            <v>7600.7</v>
          </cell>
          <cell r="W19">
            <v>7786.0526960000016</v>
          </cell>
          <cell r="X19">
            <v>8491.8140000000003</v>
          </cell>
        </row>
        <row r="20">
          <cell r="V20">
            <v>71.7</v>
          </cell>
          <cell r="W20">
            <v>73.417000000000002</v>
          </cell>
          <cell r="X20">
            <v>79.933000000000007</v>
          </cell>
        </row>
        <row r="21">
          <cell r="V21">
            <v>11.6</v>
          </cell>
          <cell r="W21">
            <v>11.9099</v>
          </cell>
          <cell r="X21">
            <v>11.996</v>
          </cell>
        </row>
        <row r="22">
          <cell r="V22">
            <v>3.3</v>
          </cell>
          <cell r="W22">
            <v>2.7614290000000001</v>
          </cell>
          <cell r="X22">
            <v>3.3580000000000001</v>
          </cell>
        </row>
        <row r="23">
          <cell r="V23">
            <v>8.5</v>
          </cell>
          <cell r="W23">
            <v>8.2372789999999991</v>
          </cell>
          <cell r="X23">
            <v>9.4139999999999997</v>
          </cell>
        </row>
        <row r="24">
          <cell r="V24">
            <v>4.9000000000000004</v>
          </cell>
          <cell r="W24">
            <v>4.6028169999999999</v>
          </cell>
          <cell r="X24">
            <v>5.0119999999999996</v>
          </cell>
        </row>
        <row r="25">
          <cell r="V25">
            <v>7700.7</v>
          </cell>
          <cell r="W25">
            <v>7886.9811210000016</v>
          </cell>
          <cell r="X25">
            <v>8601.5270000000019</v>
          </cell>
        </row>
        <row r="29">
          <cell r="V29">
            <v>375.2</v>
          </cell>
          <cell r="W29">
            <v>405.5</v>
          </cell>
          <cell r="X29">
            <v>449.2</v>
          </cell>
        </row>
        <row r="30">
          <cell r="V30">
            <v>519.79100000000005</v>
          </cell>
          <cell r="W30">
            <v>539.63</v>
          </cell>
          <cell r="X30">
            <v>601.52099999999996</v>
          </cell>
        </row>
        <row r="31">
          <cell r="V31">
            <v>419.1995</v>
          </cell>
          <cell r="W31">
            <v>443.32400000000001</v>
          </cell>
          <cell r="X31">
            <v>497.80500000000001</v>
          </cell>
        </row>
        <row r="32">
          <cell r="V32">
            <v>311.7</v>
          </cell>
          <cell r="W32">
            <v>325.8</v>
          </cell>
          <cell r="X32">
            <v>369.2</v>
          </cell>
        </row>
        <row r="33">
          <cell r="V33">
            <v>269.22199999999998</v>
          </cell>
          <cell r="W33">
            <v>281.06299999999999</v>
          </cell>
          <cell r="X33">
            <v>319.35899999999998</v>
          </cell>
        </row>
        <row r="34">
          <cell r="V34">
            <v>470.3</v>
          </cell>
          <cell r="W34">
            <v>497.7</v>
          </cell>
          <cell r="X34">
            <v>556.29999999999995</v>
          </cell>
        </row>
        <row r="35">
          <cell r="V35">
            <v>350.82299999999998</v>
          </cell>
          <cell r="W35">
            <v>378.49</v>
          </cell>
          <cell r="X35">
            <v>436.62</v>
          </cell>
        </row>
        <row r="36">
          <cell r="V36">
            <v>319.483</v>
          </cell>
          <cell r="W36">
            <v>337.99299999999999</v>
          </cell>
          <cell r="X36">
            <v>379.16699999999997</v>
          </cell>
        </row>
        <row r="37">
          <cell r="V37">
            <v>137.91728699999999</v>
          </cell>
          <cell r="W37">
            <v>146.30709400000001</v>
          </cell>
          <cell r="X37">
            <v>173.15199999999999</v>
          </cell>
        </row>
        <row r="38">
          <cell r="V38">
            <v>438.39100000000002</v>
          </cell>
          <cell r="W38">
            <v>468.69299999999998</v>
          </cell>
          <cell r="X38">
            <v>514.45000000000005</v>
          </cell>
        </row>
        <row r="39">
          <cell r="V39">
            <v>240.8</v>
          </cell>
          <cell r="W39">
            <v>254.6</v>
          </cell>
          <cell r="X39">
            <v>285.3</v>
          </cell>
        </row>
        <row r="40">
          <cell r="V40">
            <v>227</v>
          </cell>
          <cell r="W40">
            <v>237.4</v>
          </cell>
          <cell r="X40">
            <v>261.39999999999998</v>
          </cell>
        </row>
        <row r="41">
          <cell r="V41">
            <v>227.214</v>
          </cell>
          <cell r="W41">
            <v>243.648</v>
          </cell>
          <cell r="X41">
            <v>272.40499999999997</v>
          </cell>
        </row>
        <row r="42">
          <cell r="V42">
            <v>4307.0407870000008</v>
          </cell>
          <cell r="W42">
            <v>4560.1480940000001</v>
          </cell>
          <cell r="X42">
            <v>5115.8789999999999</v>
          </cell>
        </row>
        <row r="43">
          <cell r="V43">
            <v>49.255000000000003</v>
          </cell>
          <cell r="W43">
            <v>52.55</v>
          </cell>
          <cell r="X43">
            <v>58.884999999999998</v>
          </cell>
        </row>
        <row r="44">
          <cell r="V44">
            <v>9.6745000000000001</v>
          </cell>
          <cell r="W44">
            <v>9.9117999999999995</v>
          </cell>
          <cell r="X44">
            <v>10.305999999999999</v>
          </cell>
        </row>
        <row r="45">
          <cell r="V45">
            <v>1.268991</v>
          </cell>
          <cell r="W45">
            <v>1.3772260000000001</v>
          </cell>
          <cell r="X45">
            <v>1.542</v>
          </cell>
        </row>
        <row r="46">
          <cell r="V46">
            <v>5.7824159999999996</v>
          </cell>
          <cell r="W46">
            <v>6.0568390000000001</v>
          </cell>
          <cell r="X46">
            <v>6.431</v>
          </cell>
        </row>
        <row r="47">
          <cell r="V47">
            <v>1.433071</v>
          </cell>
          <cell r="W47">
            <v>1.4502980000000001</v>
          </cell>
          <cell r="X47">
            <v>1.7130000000000001</v>
          </cell>
        </row>
        <row r="48">
          <cell r="V48">
            <v>4374.4547650000013</v>
          </cell>
          <cell r="W48">
            <v>4631.4942569999994</v>
          </cell>
          <cell r="X48">
            <v>5194.7559999999994</v>
          </cell>
        </row>
        <row r="52">
          <cell r="V52">
            <v>194.9</v>
          </cell>
          <cell r="W52">
            <v>190.5</v>
          </cell>
          <cell r="X52">
            <v>198.4</v>
          </cell>
        </row>
        <row r="53">
          <cell r="V53">
            <v>261.76100000000002</v>
          </cell>
          <cell r="W53">
            <v>267.02600000000001</v>
          </cell>
          <cell r="X53">
            <v>297.17099999999999</v>
          </cell>
        </row>
        <row r="54">
          <cell r="V54">
            <v>147.30000000000001</v>
          </cell>
          <cell r="W54">
            <v>136.2766</v>
          </cell>
          <cell r="X54">
            <v>160.518</v>
          </cell>
        </row>
        <row r="55">
          <cell r="V55">
            <v>205</v>
          </cell>
          <cell r="W55">
            <v>190.4</v>
          </cell>
          <cell r="X55">
            <v>205.9</v>
          </cell>
        </row>
        <row r="56">
          <cell r="V56">
            <v>112.035</v>
          </cell>
          <cell r="W56">
            <v>110.98699999999999</v>
          </cell>
          <cell r="X56">
            <v>118.746</v>
          </cell>
        </row>
        <row r="57">
          <cell r="V57">
            <v>251.3</v>
          </cell>
          <cell r="W57">
            <v>241.6</v>
          </cell>
          <cell r="X57">
            <v>254.2</v>
          </cell>
        </row>
        <row r="58">
          <cell r="V58">
            <v>93.494</v>
          </cell>
          <cell r="W58">
            <v>82.820999999999998</v>
          </cell>
          <cell r="X58">
            <v>89.947999999999993</v>
          </cell>
        </row>
        <row r="59">
          <cell r="V59">
            <v>193.82300000000001</v>
          </cell>
          <cell r="W59">
            <v>191.303</v>
          </cell>
          <cell r="X59">
            <v>217.17500000000001</v>
          </cell>
        </row>
        <row r="60">
          <cell r="V60">
            <v>50.6</v>
          </cell>
          <cell r="W60">
            <v>46.563324999999999</v>
          </cell>
          <cell r="X60">
            <v>49.036999999999999</v>
          </cell>
        </row>
        <row r="61">
          <cell r="V61">
            <v>215.70099999999999</v>
          </cell>
          <cell r="W61">
            <v>198.39699999999999</v>
          </cell>
          <cell r="X61">
            <v>206.096</v>
          </cell>
        </row>
        <row r="62">
          <cell r="V62">
            <v>110.5</v>
          </cell>
          <cell r="W62">
            <v>111.1</v>
          </cell>
          <cell r="X62">
            <v>113.8</v>
          </cell>
        </row>
        <row r="63">
          <cell r="V63">
            <v>83.9</v>
          </cell>
          <cell r="W63">
            <v>79.8</v>
          </cell>
          <cell r="X63">
            <v>88.3</v>
          </cell>
        </row>
        <row r="64">
          <cell r="V64">
            <v>100.229</v>
          </cell>
          <cell r="W64">
            <v>93.343000000000004</v>
          </cell>
          <cell r="X64">
            <v>105.08499999999999</v>
          </cell>
        </row>
        <row r="65">
          <cell r="V65">
            <v>2020.5430000000001</v>
          </cell>
          <cell r="W65">
            <v>1940.1169249999998</v>
          </cell>
          <cell r="X65">
            <v>2104.3759999999997</v>
          </cell>
        </row>
        <row r="66">
          <cell r="V66">
            <v>3.4950000000000001</v>
          </cell>
          <cell r="W66">
            <v>2.548</v>
          </cell>
          <cell r="X66">
            <v>3.1230000000000002</v>
          </cell>
        </row>
        <row r="67">
          <cell r="V67">
            <v>0.8004</v>
          </cell>
          <cell r="W67">
            <v>0.91559999999999997</v>
          </cell>
          <cell r="X67">
            <v>1.1910000000000001</v>
          </cell>
        </row>
        <row r="68">
          <cell r="V68">
            <v>2.6898999999999999E-2</v>
          </cell>
          <cell r="W68">
            <v>0.31296299999999999</v>
          </cell>
          <cell r="X68">
            <v>0.154</v>
          </cell>
        </row>
        <row r="69">
          <cell r="V69">
            <v>1.4530909999999999</v>
          </cell>
          <cell r="W69">
            <v>1.019922</v>
          </cell>
          <cell r="X69">
            <v>1.8120000000000001</v>
          </cell>
        </row>
        <row r="70">
          <cell r="V70">
            <v>0</v>
          </cell>
          <cell r="W70">
            <v>0</v>
          </cell>
          <cell r="X70">
            <v>0</v>
          </cell>
        </row>
        <row r="71">
          <cell r="V71">
            <v>2026.3183900000001</v>
          </cell>
          <cell r="W71">
            <v>1944.9134099999999</v>
          </cell>
          <cell r="X71">
            <v>2110.6559999999995</v>
          </cell>
        </row>
        <row r="75">
          <cell r="V75">
            <v>71.3</v>
          </cell>
          <cell r="W75">
            <v>76</v>
          </cell>
          <cell r="X75">
            <v>70.400000000000006</v>
          </cell>
        </row>
        <row r="76">
          <cell r="V76">
            <v>67.376999999999995</v>
          </cell>
          <cell r="W76">
            <v>72.551000000000002</v>
          </cell>
          <cell r="X76">
            <v>67.67</v>
          </cell>
        </row>
        <row r="77">
          <cell r="V77">
            <v>73.213399999999993</v>
          </cell>
          <cell r="W77">
            <v>79.440899999999999</v>
          </cell>
          <cell r="X77">
            <v>73.588999999999999</v>
          </cell>
        </row>
        <row r="78">
          <cell r="V78">
            <v>62.4</v>
          </cell>
          <cell r="W78">
            <v>66.7</v>
          </cell>
          <cell r="X78">
            <v>63.1</v>
          </cell>
        </row>
        <row r="79">
          <cell r="V79">
            <v>41.802</v>
          </cell>
          <cell r="W79">
            <v>45.555</v>
          </cell>
          <cell r="X79">
            <v>43.523000000000003</v>
          </cell>
        </row>
        <row r="80">
          <cell r="V80">
            <v>83.5</v>
          </cell>
          <cell r="W80">
            <v>94.5</v>
          </cell>
          <cell r="X80">
            <v>94.1</v>
          </cell>
        </row>
        <row r="81">
          <cell r="V81">
            <v>56.098999999999997</v>
          </cell>
          <cell r="W81">
            <v>64.930999999999997</v>
          </cell>
          <cell r="X81">
            <v>61.661000000000001</v>
          </cell>
        </row>
        <row r="82">
          <cell r="V82">
            <v>42.252000000000002</v>
          </cell>
          <cell r="W82">
            <v>45.076999999999998</v>
          </cell>
          <cell r="X82">
            <v>40.369999999999997</v>
          </cell>
        </row>
        <row r="83">
          <cell r="V83">
            <v>33.182429999999997</v>
          </cell>
          <cell r="W83">
            <v>37.950037000000002</v>
          </cell>
          <cell r="X83">
            <v>36.085999999999999</v>
          </cell>
        </row>
        <row r="84">
          <cell r="V84">
            <v>73.444000000000003</v>
          </cell>
          <cell r="W84">
            <v>77.948999999999998</v>
          </cell>
          <cell r="X84">
            <v>74.251999999999995</v>
          </cell>
        </row>
        <row r="85">
          <cell r="V85">
            <v>29.3</v>
          </cell>
          <cell r="W85">
            <v>31.2</v>
          </cell>
          <cell r="X85">
            <v>29.2</v>
          </cell>
        </row>
        <row r="86">
          <cell r="V86">
            <v>29.3</v>
          </cell>
          <cell r="W86">
            <v>33.1</v>
          </cell>
          <cell r="X86">
            <v>31.1</v>
          </cell>
        </row>
        <row r="87">
          <cell r="V87">
            <v>38.06</v>
          </cell>
          <cell r="W87">
            <v>39.152999999999999</v>
          </cell>
          <cell r="X87">
            <v>35.677</v>
          </cell>
        </row>
        <row r="88">
          <cell r="V88">
            <v>701.22982999999977</v>
          </cell>
          <cell r="W88">
            <v>764.1069369999999</v>
          </cell>
          <cell r="X88">
            <v>720.72800000000007</v>
          </cell>
        </row>
        <row r="89">
          <cell r="V89">
            <v>17.417999999999999</v>
          </cell>
          <cell r="W89">
            <v>16.977</v>
          </cell>
          <cell r="X89">
            <v>16.594999999999999</v>
          </cell>
        </row>
        <row r="90">
          <cell r="V90">
            <v>0.53159999999999996</v>
          </cell>
          <cell r="W90">
            <v>0.6179</v>
          </cell>
          <cell r="X90">
            <v>0.43</v>
          </cell>
        </row>
        <row r="91">
          <cell r="V91">
            <v>0.22014600000000001</v>
          </cell>
          <cell r="W91">
            <v>0.20463100000000001</v>
          </cell>
          <cell r="X91">
            <v>0.188</v>
          </cell>
        </row>
        <row r="92">
          <cell r="V92">
            <v>0.82541100000000001</v>
          </cell>
          <cell r="W92">
            <v>0.92518199999999995</v>
          </cell>
          <cell r="X92">
            <v>0.89600000000000002</v>
          </cell>
        </row>
        <row r="93">
          <cell r="V93">
            <v>0.26765699999999998</v>
          </cell>
          <cell r="W93">
            <v>0.235987</v>
          </cell>
          <cell r="X93">
            <v>0.2</v>
          </cell>
        </row>
        <row r="94">
          <cell r="V94">
            <v>720.49264399999981</v>
          </cell>
          <cell r="W94">
            <v>783.06763699999976</v>
          </cell>
          <cell r="X94">
            <v>739.03700000000003</v>
          </cell>
        </row>
        <row r="98">
          <cell r="V98">
            <v>44.5</v>
          </cell>
          <cell r="W98">
            <v>35</v>
          </cell>
          <cell r="X98">
            <v>50.7</v>
          </cell>
        </row>
        <row r="99">
          <cell r="V99">
            <v>60.225999999999999</v>
          </cell>
          <cell r="W99">
            <v>48.625999999999998</v>
          </cell>
          <cell r="X99">
            <v>54.063000000000002</v>
          </cell>
        </row>
        <row r="100">
          <cell r="V100">
            <v>58.215000000000003</v>
          </cell>
          <cell r="W100">
            <v>57.118200000000002</v>
          </cell>
          <cell r="X100">
            <v>57.201000000000001</v>
          </cell>
        </row>
        <row r="101">
          <cell r="V101">
            <v>101.7</v>
          </cell>
          <cell r="W101">
            <v>103.3</v>
          </cell>
          <cell r="X101">
            <v>113.8</v>
          </cell>
        </row>
        <row r="102">
          <cell r="V102">
            <v>50.625999999999998</v>
          </cell>
          <cell r="W102">
            <v>39.680999999999997</v>
          </cell>
          <cell r="X102">
            <v>39.457000000000001</v>
          </cell>
        </row>
        <row r="103">
          <cell r="V103">
            <v>28.8</v>
          </cell>
          <cell r="W103">
            <v>18.899999999999999</v>
          </cell>
          <cell r="X103">
            <v>26</v>
          </cell>
        </row>
        <row r="104">
          <cell r="V104">
            <v>60.316000000000003</v>
          </cell>
          <cell r="W104">
            <v>58.174999999999997</v>
          </cell>
          <cell r="X104">
            <v>56.61</v>
          </cell>
        </row>
        <row r="105">
          <cell r="V105">
            <v>48.003999999999998</v>
          </cell>
          <cell r="W105">
            <v>40.276000000000003</v>
          </cell>
          <cell r="X105">
            <v>40.335999999999999</v>
          </cell>
        </row>
        <row r="106">
          <cell r="V106">
            <v>15.617971000000001</v>
          </cell>
          <cell r="W106">
            <v>11.61454</v>
          </cell>
          <cell r="X106">
            <v>10.220000000000001</v>
          </cell>
        </row>
        <row r="107">
          <cell r="V107">
            <v>34.174999999999997</v>
          </cell>
          <cell r="W107">
            <v>45.006999999999998</v>
          </cell>
          <cell r="X107">
            <v>28.901</v>
          </cell>
        </row>
        <row r="108">
          <cell r="V108">
            <v>29.5</v>
          </cell>
          <cell r="W108">
            <v>15.7</v>
          </cell>
          <cell r="X108">
            <v>21.4</v>
          </cell>
        </row>
        <row r="109">
          <cell r="V109">
            <v>19.8</v>
          </cell>
          <cell r="W109">
            <v>18.3</v>
          </cell>
          <cell r="X109">
            <v>21</v>
          </cell>
        </row>
        <row r="110">
          <cell r="V110">
            <v>19.091999999999999</v>
          </cell>
          <cell r="W110">
            <v>29.021999999999998</v>
          </cell>
          <cell r="X110">
            <v>18.215</v>
          </cell>
        </row>
        <row r="111">
          <cell r="V111">
            <v>570.57197099999996</v>
          </cell>
          <cell r="W111">
            <v>520.71974</v>
          </cell>
          <cell r="X111">
            <v>537.90300000000013</v>
          </cell>
        </row>
        <row r="112">
          <cell r="V112">
            <v>1.4159999999999999</v>
          </cell>
          <cell r="W112">
            <v>1.242</v>
          </cell>
          <cell r="X112">
            <v>1.33</v>
          </cell>
        </row>
        <row r="113">
          <cell r="V113">
            <v>0.54900000000000004</v>
          </cell>
          <cell r="W113">
            <v>0.46460000000000001</v>
          </cell>
          <cell r="X113">
            <v>6.9000000000000006E-2</v>
          </cell>
        </row>
        <row r="114">
          <cell r="V114">
            <v>1.7411140000000001</v>
          </cell>
          <cell r="W114">
            <v>0.86660899999999996</v>
          </cell>
          <cell r="X114">
            <v>1.474</v>
          </cell>
        </row>
        <row r="115">
          <cell r="V115">
            <v>0.39439400000000002</v>
          </cell>
          <cell r="W115">
            <v>0.23533599999999999</v>
          </cell>
          <cell r="X115">
            <v>0.27400000000000002</v>
          </cell>
        </row>
        <row r="116">
          <cell r="V116">
            <v>3.2156500000000001</v>
          </cell>
          <cell r="W116">
            <v>2.9165320000000001</v>
          </cell>
          <cell r="X116">
            <v>3.0880000000000001</v>
          </cell>
        </row>
        <row r="117">
          <cell r="V117">
            <v>577.88812900000005</v>
          </cell>
          <cell r="W117">
            <v>526.44481699999994</v>
          </cell>
          <cell r="X117">
            <v>544.13800000000015</v>
          </cell>
        </row>
        <row r="140">
          <cell r="V140">
            <v>0.99899999999999989</v>
          </cell>
          <cell r="W140">
            <v>1.0609999999999999</v>
          </cell>
          <cell r="X140">
            <v>12.975999999999999</v>
          </cell>
        </row>
      </sheetData>
      <sheetData sheetId="2"/>
      <sheetData sheetId="3">
        <row r="25">
          <cell r="B25">
            <v>1013.299</v>
          </cell>
          <cell r="C25">
            <v>1086.4490000000001</v>
          </cell>
          <cell r="D25">
            <v>1298.9620000000004</v>
          </cell>
          <cell r="E25">
            <v>1436.1480000000001</v>
          </cell>
          <cell r="F25">
            <v>1526.5410000000004</v>
          </cell>
          <cell r="G25">
            <v>1599.7719999999999</v>
          </cell>
          <cell r="H25">
            <v>1649.5070000000003</v>
          </cell>
          <cell r="I25">
            <v>1656.8639999999998</v>
          </cell>
          <cell r="J25">
            <v>1712.2069999999999</v>
          </cell>
          <cell r="K25">
            <v>1837.97</v>
          </cell>
          <cell r="L25">
            <v>1820.0510710000001</v>
          </cell>
          <cell r="M25">
            <v>1865.0309999999999</v>
          </cell>
          <cell r="N25">
            <v>1924.8385090000002</v>
          </cell>
          <cell r="O25">
            <v>2026.3183900000001</v>
          </cell>
          <cell r="P25">
            <v>1944.9134099999999</v>
          </cell>
          <cell r="Q25">
            <v>2110.6569999999997</v>
          </cell>
        </row>
        <row r="48">
          <cell r="B48">
            <v>111.11250299999999</v>
          </cell>
          <cell r="C48">
            <v>119.48185599999998</v>
          </cell>
          <cell r="D48">
            <v>133.64903699999999</v>
          </cell>
          <cell r="E48">
            <v>117.72887900000001</v>
          </cell>
          <cell r="F48">
            <v>138.23870699999998</v>
          </cell>
          <cell r="G48">
            <v>131.37309899999997</v>
          </cell>
          <cell r="H48">
            <v>130.916965</v>
          </cell>
          <cell r="I48">
            <v>131.49650499999998</v>
          </cell>
          <cell r="J48">
            <v>176.73540300000002</v>
          </cell>
          <cell r="K48">
            <v>191.78951899999998</v>
          </cell>
          <cell r="L48">
            <v>198.74355700000001</v>
          </cell>
          <cell r="M48">
            <v>204.32165599999999</v>
          </cell>
          <cell r="N48">
            <v>212.51906700000001</v>
          </cell>
          <cell r="O48">
            <v>211.119978</v>
          </cell>
          <cell r="P48">
            <v>189.26918500000002</v>
          </cell>
          <cell r="Q48">
            <v>193.19000000000003</v>
          </cell>
        </row>
        <row r="71">
          <cell r="D71">
            <v>192.07584999999997</v>
          </cell>
          <cell r="E71">
            <v>190.51827700000001</v>
          </cell>
          <cell r="F71">
            <v>219.253254</v>
          </cell>
          <cell r="G71">
            <v>231.89619800000003</v>
          </cell>
          <cell r="H71">
            <v>236.32832999999999</v>
          </cell>
          <cell r="I71">
            <v>273.169963</v>
          </cell>
          <cell r="J71">
            <v>293.79918600000002</v>
          </cell>
          <cell r="K71">
            <v>304.01493499999998</v>
          </cell>
          <cell r="L71">
            <v>305.13088299999998</v>
          </cell>
          <cell r="M71">
            <v>343.753063</v>
          </cell>
          <cell r="N71">
            <v>366.90078399999993</v>
          </cell>
          <cell r="O71">
            <v>376.09941999999995</v>
          </cell>
          <cell r="P71">
            <v>399.66305299999988</v>
          </cell>
          <cell r="Q71">
            <v>405.11999999999995</v>
          </cell>
        </row>
        <row r="94">
          <cell r="D94">
            <v>173.58962399999999</v>
          </cell>
          <cell r="E94">
            <v>212.02956900000001</v>
          </cell>
          <cell r="F94">
            <v>236.72847000000002</v>
          </cell>
          <cell r="G94">
            <v>230.44580499999995</v>
          </cell>
          <cell r="H94">
            <v>240.39354199999997</v>
          </cell>
          <cell r="I94">
            <v>228.102351</v>
          </cell>
          <cell r="J94">
            <v>234.51073400000004</v>
          </cell>
          <cell r="K94">
            <v>267.78584900000004</v>
          </cell>
          <cell r="L94">
            <v>264.04284000000001</v>
          </cell>
          <cell r="M94">
            <v>270.53576899999996</v>
          </cell>
          <cell r="N94">
            <v>259.79756799999996</v>
          </cell>
          <cell r="O94">
            <v>271.12629600000002</v>
          </cell>
          <cell r="P94">
            <v>257.356516</v>
          </cell>
          <cell r="Q94">
            <v>317.05400000000009</v>
          </cell>
        </row>
        <row r="117">
          <cell r="D117">
            <v>299.87532900000008</v>
          </cell>
          <cell r="E117">
            <v>320.31877900000001</v>
          </cell>
          <cell r="F117">
            <v>366.54506399999997</v>
          </cell>
          <cell r="G117">
            <v>385.047327</v>
          </cell>
          <cell r="H117">
            <v>418.94548800000007</v>
          </cell>
          <cell r="I117">
            <v>422.91741200000007</v>
          </cell>
          <cell r="J117">
            <v>414.62628500000005</v>
          </cell>
          <cell r="K117">
            <v>420.52234699999991</v>
          </cell>
          <cell r="L117">
            <v>431.54634599999997</v>
          </cell>
          <cell r="M117">
            <v>438.53810600000003</v>
          </cell>
          <cell r="N117">
            <v>456.72126200000008</v>
          </cell>
          <cell r="O117">
            <v>513.40810499999986</v>
          </cell>
          <cell r="P117">
            <v>479.36334000000011</v>
          </cell>
          <cell r="Q117">
            <v>496.41399999999999</v>
          </cell>
        </row>
        <row r="140">
          <cell r="D140">
            <v>4.1355690000000003</v>
          </cell>
          <cell r="E140">
            <v>5.3182720000000003</v>
          </cell>
          <cell r="F140">
            <v>5.2988840000000001</v>
          </cell>
          <cell r="G140">
            <v>4.6896799999999992</v>
          </cell>
          <cell r="H140">
            <v>4.8362230000000004</v>
          </cell>
          <cell r="I140">
            <v>4.0458259999999999</v>
          </cell>
          <cell r="J140">
            <v>4.219868</v>
          </cell>
          <cell r="K140">
            <v>4.289695</v>
          </cell>
          <cell r="L140">
            <v>3.8039380000000005</v>
          </cell>
          <cell r="M140">
            <v>2.86687</v>
          </cell>
          <cell r="N140">
            <v>3.0679000000000007</v>
          </cell>
          <cell r="O140">
            <v>3.9943</v>
          </cell>
          <cell r="P140">
            <v>2.7233069999999997</v>
          </cell>
          <cell r="Q140">
            <v>4.0860000000000003</v>
          </cell>
        </row>
        <row r="163">
          <cell r="D163">
            <v>210.10717200000002</v>
          </cell>
          <cell r="E163">
            <v>232.65325999999996</v>
          </cell>
          <cell r="F163">
            <v>241.64055999999999</v>
          </cell>
          <cell r="G163">
            <v>270.53122199999996</v>
          </cell>
          <cell r="H163">
            <v>267.79950299999996</v>
          </cell>
          <cell r="I163">
            <v>273.780666</v>
          </cell>
          <cell r="J163">
            <v>266.21903499999996</v>
          </cell>
          <cell r="K163">
            <v>273.82165099999997</v>
          </cell>
          <cell r="L163">
            <v>273.57483400000007</v>
          </cell>
          <cell r="M163">
            <v>248.96309099999999</v>
          </cell>
          <cell r="N163">
            <v>259.91039799999999</v>
          </cell>
          <cell r="O163">
            <v>283.19366499999995</v>
          </cell>
          <cell r="P163">
            <v>261.03658900000005</v>
          </cell>
          <cell r="Q163">
            <v>285.59899999999993</v>
          </cell>
        </row>
        <row r="186">
          <cell r="D186">
            <v>208.48500100000001</v>
          </cell>
          <cell r="E186">
            <v>274.42960100000005</v>
          </cell>
          <cell r="F186">
            <v>240.763025</v>
          </cell>
          <cell r="G186">
            <v>272.43426600000004</v>
          </cell>
          <cell r="H186">
            <v>261.84244100000001</v>
          </cell>
          <cell r="I186">
            <v>253.12819199999996</v>
          </cell>
          <cell r="J186">
            <v>260.00606999999997</v>
          </cell>
          <cell r="K186">
            <v>281.13378499999999</v>
          </cell>
          <cell r="L186">
            <v>259.85055199999999</v>
          </cell>
          <cell r="M186">
            <v>282.70156000000003</v>
          </cell>
          <cell r="N186">
            <v>295.50841699999995</v>
          </cell>
          <cell r="O186">
            <v>300.47023900000005</v>
          </cell>
          <cell r="P186">
            <v>300.81366699999995</v>
          </cell>
          <cell r="Q186">
            <v>321.65800000000002</v>
          </cell>
        </row>
        <row r="209">
          <cell r="B209">
            <v>833.00788099999988</v>
          </cell>
          <cell r="C209">
            <v>882.97218599999997</v>
          </cell>
          <cell r="D209">
            <v>1088.2685449999999</v>
          </cell>
          <cell r="E209">
            <v>1235.267758</v>
          </cell>
          <cell r="F209">
            <v>1310.229257</v>
          </cell>
          <cell r="G209">
            <v>1395.044498</v>
          </cell>
          <cell r="H209">
            <v>1430.1455270000004</v>
          </cell>
          <cell r="I209">
            <v>1455.1444100000001</v>
          </cell>
          <cell r="J209">
            <v>1473.3811779999999</v>
          </cell>
          <cell r="K209">
            <v>1551.5682620000002</v>
          </cell>
          <cell r="L209">
            <v>1537.9493929999999</v>
          </cell>
          <cell r="M209">
            <v>1587.3584590000005</v>
          </cell>
          <cell r="N209">
            <v>1641.9063290000001</v>
          </cell>
          <cell r="O209">
            <v>1748.292025</v>
          </cell>
          <cell r="P209">
            <v>1700.9564720000001</v>
          </cell>
          <cell r="Q209">
            <v>1829.9639999999997</v>
          </cell>
        </row>
        <row r="278">
          <cell r="B278">
            <v>69.178196</v>
          </cell>
          <cell r="C278">
            <v>83.995417000000018</v>
          </cell>
          <cell r="D278">
            <v>77.044117999999997</v>
          </cell>
          <cell r="E278">
            <v>83.151382999999996</v>
          </cell>
          <cell r="F278">
            <v>78.072462999999985</v>
          </cell>
          <cell r="G278">
            <v>73.353910000000013</v>
          </cell>
          <cell r="H278">
            <v>88.444540999999987</v>
          </cell>
          <cell r="I278">
            <v>70.222801000000004</v>
          </cell>
          <cell r="J278">
            <v>62.091965999999999</v>
          </cell>
          <cell r="K278">
            <v>79.16562900000001</v>
          </cell>
          <cell r="L278">
            <v>68.671120999999985</v>
          </cell>
          <cell r="M278">
            <v>56.104201999999994</v>
          </cell>
          <cell r="N278">
            <v>51.992113000000003</v>
          </cell>
          <cell r="O278">
            <v>50.135584000000001</v>
          </cell>
          <cell r="P278">
            <v>34.192752999999996</v>
          </cell>
          <cell r="Q278">
            <v>63.499999999999993</v>
          </cell>
        </row>
      </sheetData>
      <sheetData sheetId="4">
        <row r="6">
          <cell r="Q6">
            <v>690.5</v>
          </cell>
          <cell r="R6">
            <v>698.1</v>
          </cell>
          <cell r="S6">
            <v>753.6</v>
          </cell>
        </row>
        <row r="7">
          <cell r="Q7">
            <v>911.875</v>
          </cell>
          <cell r="R7">
            <v>934.26099999999997</v>
          </cell>
          <cell r="S7">
            <v>983.59500000000003</v>
          </cell>
        </row>
        <row r="8">
          <cell r="Q8">
            <v>701.65890000000002</v>
          </cell>
          <cell r="R8">
            <v>723.28219999999999</v>
          </cell>
          <cell r="S8">
            <v>773.14200000000005</v>
          </cell>
        </row>
        <row r="9">
          <cell r="Q9">
            <v>690</v>
          </cell>
          <cell r="R9">
            <v>712.8</v>
          </cell>
          <cell r="S9">
            <v>742.3</v>
          </cell>
        </row>
        <row r="10">
          <cell r="Q10">
            <v>472.12799999999999</v>
          </cell>
          <cell r="R10">
            <v>485.089</v>
          </cell>
          <cell r="S10">
            <v>511.71300000000002</v>
          </cell>
        </row>
        <row r="11">
          <cell r="Q11">
            <v>804.8</v>
          </cell>
          <cell r="R11">
            <v>848.4</v>
          </cell>
          <cell r="S11">
            <v>897.9</v>
          </cell>
        </row>
        <row r="12">
          <cell r="Q12">
            <v>534.45600000000002</v>
          </cell>
          <cell r="R12">
            <v>561.80100000000004</v>
          </cell>
          <cell r="S12">
            <v>611.66</v>
          </cell>
        </row>
        <row r="13">
          <cell r="Q13">
            <v>593.01900000000001</v>
          </cell>
          <cell r="R13">
            <v>615.74300000000005</v>
          </cell>
          <cell r="S13">
            <v>683.91800000000001</v>
          </cell>
        </row>
        <row r="14">
          <cell r="Q14">
            <v>239.07702800000001</v>
          </cell>
          <cell r="R14">
            <v>243.86286799999999</v>
          </cell>
          <cell r="S14">
            <v>261.51299999999998</v>
          </cell>
        </row>
        <row r="15">
          <cell r="Q15">
            <v>719.08799999999997</v>
          </cell>
          <cell r="R15">
            <v>732.30100000000004</v>
          </cell>
          <cell r="S15">
            <v>791.01</v>
          </cell>
        </row>
        <row r="16">
          <cell r="Q16">
            <v>387.9</v>
          </cell>
          <cell r="R16">
            <v>409.4</v>
          </cell>
          <cell r="S16">
            <v>431.3</v>
          </cell>
        </row>
        <row r="17">
          <cell r="Q17">
            <v>350.7</v>
          </cell>
          <cell r="R17">
            <v>367.2</v>
          </cell>
          <cell r="S17">
            <v>401.5</v>
          </cell>
        </row>
        <row r="18">
          <cell r="Q18">
            <v>364.61</v>
          </cell>
          <cell r="R18">
            <v>384.678</v>
          </cell>
          <cell r="S18">
            <v>419.78800000000001</v>
          </cell>
        </row>
        <row r="19">
          <cell r="Q19">
            <v>7459.8119279999992</v>
          </cell>
          <cell r="R19">
            <v>7716.9180679999999</v>
          </cell>
          <cell r="S19">
            <v>8262.9390000000003</v>
          </cell>
        </row>
        <row r="20">
          <cell r="Q20">
            <v>67.822000000000003</v>
          </cell>
          <cell r="R20">
            <v>70.156999999999996</v>
          </cell>
          <cell r="S20">
            <v>76.379000000000005</v>
          </cell>
        </row>
        <row r="21">
          <cell r="Q21">
            <v>12.2514</v>
          </cell>
          <cell r="R21">
            <v>13.1549</v>
          </cell>
          <cell r="S21">
            <v>12.573</v>
          </cell>
        </row>
        <row r="22">
          <cell r="Q22">
            <v>2.6983899999999998</v>
          </cell>
          <cell r="R22">
            <v>3.6309990000000001</v>
          </cell>
          <cell r="S22">
            <v>2.585</v>
          </cell>
        </row>
        <row r="23">
          <cell r="Q23">
            <v>8.6248970000000007</v>
          </cell>
          <cell r="R23">
            <v>8.70566</v>
          </cell>
          <cell r="S23">
            <v>9.5259999999999998</v>
          </cell>
        </row>
        <row r="24">
          <cell r="Q24">
            <v>5.0568759999999999</v>
          </cell>
          <cell r="R24">
            <v>4.8734489999999999</v>
          </cell>
          <cell r="S24">
            <v>4.6379999999999999</v>
          </cell>
        </row>
        <row r="25">
          <cell r="Q25">
            <v>7556.2654909999983</v>
          </cell>
          <cell r="R25">
            <v>7817.4400759999999</v>
          </cell>
          <cell r="S25">
            <v>8368.6400000000012</v>
          </cell>
        </row>
        <row r="29">
          <cell r="Q29">
            <v>468.9</v>
          </cell>
          <cell r="R29">
            <v>501.9</v>
          </cell>
          <cell r="S29">
            <v>542.20000000000005</v>
          </cell>
        </row>
        <row r="30">
          <cell r="Q30">
            <v>603.09299999999996</v>
          </cell>
          <cell r="R30">
            <v>644.577</v>
          </cell>
          <cell r="S30">
            <v>705.19500000000005</v>
          </cell>
        </row>
        <row r="31">
          <cell r="Q31">
            <v>489.42860000000002</v>
          </cell>
          <cell r="R31">
            <v>525.27620000000002</v>
          </cell>
          <cell r="S31">
            <v>560.74900000000002</v>
          </cell>
        </row>
        <row r="32">
          <cell r="Q32">
            <v>467.7</v>
          </cell>
          <cell r="R32">
            <v>496.6</v>
          </cell>
          <cell r="S32">
            <v>524.1</v>
          </cell>
        </row>
        <row r="33">
          <cell r="Q33">
            <v>310.80599999999998</v>
          </cell>
          <cell r="R33">
            <v>344.45400000000001</v>
          </cell>
          <cell r="S33">
            <v>367.93200000000002</v>
          </cell>
        </row>
        <row r="34">
          <cell r="Q34">
            <v>546.29999999999995</v>
          </cell>
          <cell r="R34">
            <v>591.4</v>
          </cell>
          <cell r="S34">
            <v>643</v>
          </cell>
        </row>
        <row r="35">
          <cell r="Q35">
            <v>358.45800000000003</v>
          </cell>
          <cell r="R35">
            <v>386.00900000000001</v>
          </cell>
          <cell r="S35">
            <v>410.12900000000002</v>
          </cell>
        </row>
        <row r="36">
          <cell r="Q36">
            <v>426.221</v>
          </cell>
          <cell r="R36">
            <v>464.78699999999998</v>
          </cell>
          <cell r="S36">
            <v>503.91300000000001</v>
          </cell>
        </row>
        <row r="37">
          <cell r="Q37">
            <v>178.06893500000001</v>
          </cell>
          <cell r="R37">
            <v>187.64455599999999</v>
          </cell>
          <cell r="S37">
            <v>199.64</v>
          </cell>
        </row>
        <row r="38">
          <cell r="Q38">
            <v>504.18</v>
          </cell>
          <cell r="R38">
            <v>522.33399999999995</v>
          </cell>
          <cell r="S38">
            <v>564.14499999999998</v>
          </cell>
        </row>
        <row r="39">
          <cell r="Q39">
            <v>258.10000000000002</v>
          </cell>
          <cell r="R39">
            <v>284.2</v>
          </cell>
          <cell r="S39">
            <v>304.5</v>
          </cell>
        </row>
        <row r="40">
          <cell r="Q40">
            <v>235.9</v>
          </cell>
          <cell r="R40">
            <v>256</v>
          </cell>
          <cell r="S40">
            <v>288</v>
          </cell>
        </row>
        <row r="41">
          <cell r="Q41">
            <v>245.92699999999999</v>
          </cell>
          <cell r="R41">
            <v>272.91399999999999</v>
          </cell>
          <cell r="S41">
            <v>301.524</v>
          </cell>
        </row>
        <row r="42">
          <cell r="Q42">
            <v>5093.0825350000005</v>
          </cell>
          <cell r="R42">
            <v>5478.0957559999997</v>
          </cell>
          <cell r="S42">
            <v>5915.027000000001</v>
          </cell>
        </row>
        <row r="43">
          <cell r="Q43">
            <v>50.731999999999999</v>
          </cell>
          <cell r="R43">
            <v>53.871000000000002</v>
          </cell>
          <cell r="S43">
            <v>58.280999999999999</v>
          </cell>
        </row>
        <row r="44">
          <cell r="Q44">
            <v>7.4947999999999997</v>
          </cell>
          <cell r="R44">
            <v>7.3963999999999999</v>
          </cell>
          <cell r="S44">
            <v>7.9340000000000002</v>
          </cell>
        </row>
        <row r="45">
          <cell r="Q45">
            <v>1.8011619999999999</v>
          </cell>
          <cell r="R45">
            <v>2.7721170000000002</v>
          </cell>
          <cell r="S45">
            <v>1.845</v>
          </cell>
        </row>
        <row r="46">
          <cell r="Q46">
            <v>6.9881479999999998</v>
          </cell>
          <cell r="R46">
            <v>7.3246900000000004</v>
          </cell>
          <cell r="S46">
            <v>8.0500000000000007</v>
          </cell>
        </row>
        <row r="47">
          <cell r="Q47">
            <v>3.7919529999999999</v>
          </cell>
          <cell r="R47">
            <v>3.854149</v>
          </cell>
          <cell r="S47">
            <v>3.7839999999999998</v>
          </cell>
        </row>
        <row r="48">
          <cell r="Q48">
            <v>5163.8905980000009</v>
          </cell>
          <cell r="R48">
            <v>5553.314112</v>
          </cell>
          <cell r="S48">
            <v>5994.9210000000012</v>
          </cell>
        </row>
        <row r="52">
          <cell r="Q52">
            <v>40.299999999999997</v>
          </cell>
          <cell r="R52">
            <v>36.700000000000003</v>
          </cell>
          <cell r="S52">
            <v>39.299999999999997</v>
          </cell>
        </row>
        <row r="53">
          <cell r="Q53">
            <v>74.8</v>
          </cell>
          <cell r="R53">
            <v>68.239000000000004</v>
          </cell>
          <cell r="S53">
            <v>64.974999999999994</v>
          </cell>
        </row>
        <row r="54">
          <cell r="Q54">
            <v>35.634399999999999</v>
          </cell>
          <cell r="R54">
            <v>37.125599999999999</v>
          </cell>
          <cell r="S54">
            <v>39.533999999999999</v>
          </cell>
        </row>
        <row r="55">
          <cell r="Q55">
            <v>37.200000000000003</v>
          </cell>
          <cell r="R55">
            <v>40.9</v>
          </cell>
          <cell r="S55">
            <v>39.200000000000003</v>
          </cell>
        </row>
        <row r="56">
          <cell r="Q56">
            <v>28.802</v>
          </cell>
          <cell r="R56">
            <v>26.588000000000001</v>
          </cell>
          <cell r="S56">
            <v>25.754999999999999</v>
          </cell>
        </row>
        <row r="57">
          <cell r="Q57">
            <v>45.3</v>
          </cell>
          <cell r="R57">
            <v>44.4</v>
          </cell>
          <cell r="S57">
            <v>42.7</v>
          </cell>
        </row>
        <row r="58">
          <cell r="Q58">
            <v>48.073999999999998</v>
          </cell>
          <cell r="R58">
            <v>45.942999999999998</v>
          </cell>
          <cell r="S58">
            <v>47.418999999999997</v>
          </cell>
        </row>
        <row r="59">
          <cell r="Q59">
            <v>32.164999999999999</v>
          </cell>
          <cell r="R59">
            <v>31.414000000000001</v>
          </cell>
          <cell r="S59">
            <v>34.343000000000004</v>
          </cell>
        </row>
        <row r="60">
          <cell r="Q60">
            <v>12.422812</v>
          </cell>
          <cell r="R60">
            <v>13.365750999999999</v>
          </cell>
          <cell r="S60">
            <v>14.084</v>
          </cell>
        </row>
        <row r="61">
          <cell r="Q61">
            <v>37.686</v>
          </cell>
          <cell r="R61">
            <v>42.552</v>
          </cell>
          <cell r="S61">
            <v>42.744</v>
          </cell>
        </row>
        <row r="62">
          <cell r="Q62">
            <v>30.1</v>
          </cell>
          <cell r="R62">
            <v>29.4</v>
          </cell>
          <cell r="S62">
            <v>30</v>
          </cell>
        </row>
        <row r="63">
          <cell r="Q63">
            <v>23.5</v>
          </cell>
          <cell r="R63">
            <v>24.5</v>
          </cell>
          <cell r="S63">
            <v>26.2</v>
          </cell>
        </row>
        <row r="64">
          <cell r="Q64">
            <v>22.768000000000001</v>
          </cell>
          <cell r="R64">
            <v>26.338999999999999</v>
          </cell>
          <cell r="S64">
            <v>28.757999999999999</v>
          </cell>
        </row>
        <row r="65">
          <cell r="Q65">
            <v>468.75221199999999</v>
          </cell>
          <cell r="R65">
            <v>467.46635099999997</v>
          </cell>
          <cell r="S65">
            <v>475.01199999999994</v>
          </cell>
        </row>
        <row r="66">
          <cell r="Q66">
            <v>2.57</v>
          </cell>
          <cell r="R66">
            <v>1.7989999999999999</v>
          </cell>
          <cell r="S66">
            <v>1.887</v>
          </cell>
        </row>
        <row r="67">
          <cell r="Q67">
            <v>0.59740000000000004</v>
          </cell>
          <cell r="R67">
            <v>0.59609999999999996</v>
          </cell>
          <cell r="S67">
            <v>0.60299999999999998</v>
          </cell>
        </row>
        <row r="68">
          <cell r="Q68">
            <v>4.4822000000000001E-2</v>
          </cell>
          <cell r="R68">
            <v>5.6182000000000003E-2</v>
          </cell>
          <cell r="S68">
            <v>0.06</v>
          </cell>
        </row>
        <row r="69">
          <cell r="Q69">
            <v>0.17621300000000001</v>
          </cell>
          <cell r="R69">
            <v>0.13194900000000001</v>
          </cell>
          <cell r="S69">
            <v>0.161</v>
          </cell>
        </row>
        <row r="70">
          <cell r="Q70">
            <v>5.3922999999999999E-2</v>
          </cell>
          <cell r="R70">
            <v>5.0694999999999997E-2</v>
          </cell>
          <cell r="S70">
            <v>5.3999999999999999E-2</v>
          </cell>
        </row>
        <row r="71">
          <cell r="Q71">
            <v>472.19457</v>
          </cell>
          <cell r="R71">
            <v>470.10027699999995</v>
          </cell>
          <cell r="S71">
            <v>477.77699999999993</v>
          </cell>
        </row>
        <row r="75">
          <cell r="Q75">
            <v>50.6</v>
          </cell>
          <cell r="R75">
            <v>46.3</v>
          </cell>
          <cell r="S75">
            <v>51.5</v>
          </cell>
        </row>
        <row r="76">
          <cell r="Q76">
            <v>71.263000000000005</v>
          </cell>
          <cell r="R76">
            <v>69.433000000000007</v>
          </cell>
          <cell r="S76">
            <v>65.19</v>
          </cell>
        </row>
        <row r="77">
          <cell r="Q77">
            <v>43.656199999999998</v>
          </cell>
          <cell r="R77">
            <v>40.710599999999999</v>
          </cell>
          <cell r="S77">
            <v>43.381999999999998</v>
          </cell>
        </row>
        <row r="78">
          <cell r="Q78">
            <v>27.3</v>
          </cell>
          <cell r="R78">
            <v>36.1</v>
          </cell>
          <cell r="S78">
            <v>29</v>
          </cell>
        </row>
        <row r="79">
          <cell r="Q79">
            <v>31.004999999999999</v>
          </cell>
          <cell r="R79">
            <v>30.257000000000001</v>
          </cell>
          <cell r="S79">
            <v>29.693999999999999</v>
          </cell>
        </row>
        <row r="80">
          <cell r="Q80">
            <v>47.6</v>
          </cell>
          <cell r="R80">
            <v>57.9</v>
          </cell>
          <cell r="S80">
            <v>58.3</v>
          </cell>
        </row>
        <row r="81">
          <cell r="Q81">
            <v>35.695</v>
          </cell>
          <cell r="R81">
            <v>37.332000000000001</v>
          </cell>
          <cell r="S81">
            <v>43.613999999999997</v>
          </cell>
        </row>
        <row r="82">
          <cell r="Q82">
            <v>25.407</v>
          </cell>
          <cell r="R82">
            <v>28.794</v>
          </cell>
          <cell r="S82">
            <v>33.216999999999999</v>
          </cell>
        </row>
        <row r="83">
          <cell r="Q83">
            <v>13.073435</v>
          </cell>
          <cell r="R83">
            <v>13.362406</v>
          </cell>
          <cell r="S83">
            <v>14.260999999999999</v>
          </cell>
        </row>
        <row r="84">
          <cell r="Q84">
            <v>76.123999999999995</v>
          </cell>
          <cell r="R84">
            <v>67.853999999999999</v>
          </cell>
          <cell r="S84">
            <v>76.346000000000004</v>
          </cell>
        </row>
        <row r="85">
          <cell r="Q85">
            <v>23.7</v>
          </cell>
          <cell r="R85">
            <v>22.4</v>
          </cell>
          <cell r="S85">
            <v>21.7</v>
          </cell>
        </row>
        <row r="86">
          <cell r="Q86">
            <v>22.5</v>
          </cell>
          <cell r="R86">
            <v>22.5</v>
          </cell>
          <cell r="S86">
            <v>22</v>
          </cell>
        </row>
        <row r="87">
          <cell r="Q87">
            <v>23.300999999999998</v>
          </cell>
          <cell r="R87">
            <v>24.858000000000001</v>
          </cell>
          <cell r="S87">
            <v>28.622</v>
          </cell>
        </row>
        <row r="88">
          <cell r="Q88">
            <v>491.22463500000003</v>
          </cell>
          <cell r="R88">
            <v>497.80100599999997</v>
          </cell>
          <cell r="S88">
            <v>516.82599999999991</v>
          </cell>
        </row>
        <row r="89">
          <cell r="Q89">
            <v>2.1549999999999998</v>
          </cell>
          <cell r="R89">
            <v>2.3730000000000002</v>
          </cell>
          <cell r="S89">
            <v>2.3159999999999998</v>
          </cell>
        </row>
        <row r="90">
          <cell r="Q90">
            <v>1.0696000000000001</v>
          </cell>
          <cell r="R90">
            <v>0.89149999999999996</v>
          </cell>
          <cell r="S90">
            <v>0.998</v>
          </cell>
        </row>
        <row r="91">
          <cell r="Q91">
            <v>0.205702</v>
          </cell>
          <cell r="R91">
            <v>0.27643299999999998</v>
          </cell>
          <cell r="S91">
            <v>0.21199999999999999</v>
          </cell>
        </row>
        <row r="92">
          <cell r="Q92">
            <v>0.24587999999999999</v>
          </cell>
          <cell r="R92">
            <v>0.17954700000000001</v>
          </cell>
          <cell r="S92">
            <v>0.158</v>
          </cell>
        </row>
        <row r="93">
          <cell r="Q93">
            <v>0.26821299999999998</v>
          </cell>
          <cell r="R93">
            <v>0.15068000000000001</v>
          </cell>
          <cell r="S93">
            <v>0.16500000000000001</v>
          </cell>
        </row>
        <row r="94">
          <cell r="Q94">
            <v>495.16902999999996</v>
          </cell>
          <cell r="R94">
            <v>501.672166</v>
          </cell>
          <cell r="S94">
            <v>520.67499999999995</v>
          </cell>
        </row>
        <row r="98">
          <cell r="Q98">
            <v>2019</v>
          </cell>
        </row>
        <row r="99">
          <cell r="Q99">
            <v>130.69999999999999</v>
          </cell>
          <cell r="R99">
            <v>113.2</v>
          </cell>
          <cell r="S99">
            <v>120.6</v>
          </cell>
        </row>
        <row r="100">
          <cell r="Q100">
            <v>162.71899999999999</v>
          </cell>
          <cell r="R100">
            <v>152.012</v>
          </cell>
          <cell r="S100">
            <v>148.23500000000001</v>
          </cell>
        </row>
        <row r="101">
          <cell r="Q101">
            <v>132.93969999999999</v>
          </cell>
          <cell r="R101">
            <v>120.1698</v>
          </cell>
          <cell r="S101">
            <v>129.477</v>
          </cell>
        </row>
        <row r="102">
          <cell r="Q102">
            <v>157.80000000000001</v>
          </cell>
          <cell r="R102">
            <v>139.19999999999999</v>
          </cell>
          <cell r="S102">
            <v>150</v>
          </cell>
        </row>
        <row r="103">
          <cell r="Q103">
            <v>90.698999999999998</v>
          </cell>
          <cell r="R103">
            <v>72.897999999999996</v>
          </cell>
          <cell r="S103">
            <v>76.662000000000006</v>
          </cell>
        </row>
        <row r="104">
          <cell r="Q104">
            <v>165.6</v>
          </cell>
          <cell r="R104">
            <v>154.69999999999999</v>
          </cell>
          <cell r="S104">
            <v>153.9</v>
          </cell>
        </row>
        <row r="105">
          <cell r="Q105">
            <v>92.228999999999999</v>
          </cell>
          <cell r="R105">
            <v>92.516999999999996</v>
          </cell>
          <cell r="S105">
            <v>110.498</v>
          </cell>
        </row>
        <row r="106">
          <cell r="Q106">
            <v>109.226</v>
          </cell>
          <cell r="R106">
            <v>90.748000000000005</v>
          </cell>
          <cell r="S106">
            <v>112.44499999999999</v>
          </cell>
        </row>
        <row r="107">
          <cell r="Q107">
            <v>35.511845999999998</v>
          </cell>
          <cell r="R107">
            <v>29.490155000000001</v>
          </cell>
          <cell r="S107">
            <v>33.527000000000001</v>
          </cell>
        </row>
        <row r="108">
          <cell r="Q108">
            <v>84.826999999999998</v>
          </cell>
          <cell r="R108">
            <v>74.114000000000004</v>
          </cell>
          <cell r="S108">
            <v>85.593999999999994</v>
          </cell>
        </row>
        <row r="109">
          <cell r="Q109">
            <v>76</v>
          </cell>
          <cell r="R109">
            <v>73.400000000000006</v>
          </cell>
          <cell r="S109">
            <v>75.099999999999994</v>
          </cell>
        </row>
        <row r="110">
          <cell r="Q110">
            <v>68.8</v>
          </cell>
          <cell r="R110">
            <v>64.2</v>
          </cell>
          <cell r="S110">
            <v>65.3</v>
          </cell>
        </row>
        <row r="111">
          <cell r="Q111">
            <v>72.614000000000004</v>
          </cell>
          <cell r="R111">
            <v>60.567</v>
          </cell>
          <cell r="S111">
            <v>60.884</v>
          </cell>
        </row>
        <row r="112">
          <cell r="Q112">
            <v>1379.6655459999999</v>
          </cell>
          <cell r="R112">
            <v>1237.2159550000001</v>
          </cell>
          <cell r="S112">
            <v>1322.222</v>
          </cell>
        </row>
        <row r="113">
          <cell r="Q113">
            <v>12.365</v>
          </cell>
          <cell r="R113">
            <v>12.114000000000001</v>
          </cell>
          <cell r="S113">
            <v>13.895</v>
          </cell>
        </row>
        <row r="114">
          <cell r="Q114">
            <v>3.0895999999999999</v>
          </cell>
          <cell r="R114">
            <v>4.2709000000000001</v>
          </cell>
          <cell r="S114">
            <v>3.0379999999999998</v>
          </cell>
        </row>
        <row r="115">
          <cell r="Q115">
            <v>0.64670399999999995</v>
          </cell>
          <cell r="R115">
            <v>0.52626700000000004</v>
          </cell>
          <cell r="S115">
            <v>0.46800000000000003</v>
          </cell>
        </row>
        <row r="116">
          <cell r="Q116">
            <v>1.214656</v>
          </cell>
          <cell r="R116">
            <v>1.069474</v>
          </cell>
          <cell r="S116">
            <v>1.157</v>
          </cell>
        </row>
        <row r="117">
          <cell r="Q117">
            <v>0.94278700000000004</v>
          </cell>
          <cell r="R117">
            <v>0.81792500000000001</v>
          </cell>
          <cell r="S117">
            <v>0.63500000000000001</v>
          </cell>
        </row>
        <row r="118">
          <cell r="R118">
            <v>1256.0145210000001</v>
          </cell>
          <cell r="S118">
            <v>1341.415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uo.nl/zakelijk/ho/bekostiging/brochures_ho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uo.nl/zakelijk/ho/bekostiging/brochures_ho.as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uo.nl/zakelijk/ho/bekostiging/brochures_ho.as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uo.nl/zakelijk/ho/bekostiging/brochures_ho.a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5"/>
  <sheetViews>
    <sheetView tabSelected="1" workbookViewId="0">
      <selection activeCell="B4" sqref="B4"/>
    </sheetView>
  </sheetViews>
  <sheetFormatPr defaultRowHeight="15"/>
  <cols>
    <col min="1" max="16384" width="9.140625" style="24"/>
  </cols>
  <sheetData>
    <row r="3" spans="2:2" ht="18.75">
      <c r="B3" s="23" t="s">
        <v>21</v>
      </c>
    </row>
    <row r="6" spans="2:2">
      <c r="B6" s="24" t="s">
        <v>22</v>
      </c>
    </row>
    <row r="7" spans="2:2">
      <c r="B7" s="24" t="s">
        <v>23</v>
      </c>
    </row>
    <row r="8" spans="2:2">
      <c r="B8" s="24" t="s">
        <v>65</v>
      </c>
    </row>
    <row r="9" spans="2:2">
      <c r="B9" s="24" t="s">
        <v>24</v>
      </c>
    </row>
    <row r="10" spans="2:2">
      <c r="B10" s="24" t="s">
        <v>25</v>
      </c>
    </row>
    <row r="11" spans="2:2">
      <c r="B11" s="24" t="s">
        <v>27</v>
      </c>
    </row>
    <row r="12" spans="2:2">
      <c r="B12" s="24" t="s">
        <v>66</v>
      </c>
    </row>
    <row r="13" spans="2:2">
      <c r="B13" s="24" t="s">
        <v>26</v>
      </c>
    </row>
    <row r="17" spans="2:4">
      <c r="B17" s="17" t="s">
        <v>28</v>
      </c>
    </row>
    <row r="18" spans="2:4">
      <c r="B18" s="24" t="s">
        <v>29</v>
      </c>
    </row>
    <row r="19" spans="2:4">
      <c r="B19" s="25" t="s">
        <v>14</v>
      </c>
    </row>
    <row r="20" spans="2:4">
      <c r="B20" s="25"/>
    </row>
    <row r="21" spans="2:4">
      <c r="B21" s="24" t="s">
        <v>30</v>
      </c>
    </row>
    <row r="22" spans="2:4">
      <c r="B22" s="24" t="s">
        <v>31</v>
      </c>
    </row>
    <row r="25" spans="2:4">
      <c r="B25" s="24" t="s">
        <v>64</v>
      </c>
      <c r="D25" s="24" t="s">
        <v>85</v>
      </c>
    </row>
  </sheetData>
  <hyperlinks>
    <hyperlink ref="B19" r:id="rId1"/>
    <hyperlink ref="B6" location="baten!A1" display="Baten universiteiten, per universiteit en per inkomstenbron, in miljoenen euro, vanaf 2000 "/>
    <hyperlink ref="B7" location="'baten-procenten'!A1" display="Baten universiteiten, per universiteit en per inkomstenbron, in procenten van het totaal, vanaf 2000 "/>
    <hyperlink ref="B9" location="Lasten!A1" display="Lasten universiteiten, per universiteit en kostencategorie, in miljoenen euro,vanaf 2004"/>
    <hyperlink ref="B10" location="Lasten!A1" display="Lasten universiteiten, per universiteit en kostencategorie, in procenten van het totaal,vanaf 2004"/>
    <hyperlink ref="B11" location="'baten ontwikkeling geindexeerd'!A1" display="Figuur met de baten per universiteit en inkomstenbron, vanaf 2000"/>
    <hyperlink ref="B13" location="'lasten ontwikkeling geindexeerd'!A1" display="Figuur ontwikkeling lasten naar kostencategorie geïndexeerd, vanaf 2004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8"/>
  <sheetViews>
    <sheetView zoomScaleNormal="100" workbookViewId="0">
      <selection activeCell="A2" sqref="A2"/>
    </sheetView>
  </sheetViews>
  <sheetFormatPr defaultRowHeight="12.75"/>
  <cols>
    <col min="1" max="1" width="13.28515625" style="2" customWidth="1"/>
    <col min="2" max="17" width="7.7109375" style="2" customWidth="1"/>
    <col min="18" max="18" width="9.140625" style="2"/>
    <col min="19" max="19" width="8.42578125" style="2" customWidth="1"/>
    <col min="20" max="20" width="7.7109375" style="2" customWidth="1"/>
    <col min="21" max="16384" width="9.140625" style="2"/>
  </cols>
  <sheetData>
    <row r="1" spans="1:24" ht="15.75">
      <c r="A1" s="1" t="s">
        <v>32</v>
      </c>
      <c r="S1" s="1"/>
    </row>
    <row r="2" spans="1:24">
      <c r="W2" s="18"/>
    </row>
    <row r="3" spans="1:24">
      <c r="W3" s="18"/>
    </row>
    <row r="4" spans="1:24">
      <c r="A4" s="3" t="s">
        <v>33</v>
      </c>
      <c r="G4" s="3" t="s">
        <v>34</v>
      </c>
      <c r="S4" s="3"/>
      <c r="W4" s="18"/>
    </row>
    <row r="5" spans="1:24" s="3" customFormat="1"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19">
        <v>2019</v>
      </c>
      <c r="W5" s="3">
        <v>2020</v>
      </c>
      <c r="X5" s="3">
        <v>2021</v>
      </c>
    </row>
    <row r="6" spans="1:24">
      <c r="A6" s="2" t="s">
        <v>0</v>
      </c>
      <c r="B6" s="5">
        <v>350.95400000000001</v>
      </c>
      <c r="C6" s="5">
        <v>372.8</v>
      </c>
      <c r="D6" s="5">
        <v>410.2</v>
      </c>
      <c r="E6" s="5">
        <v>373.4</v>
      </c>
      <c r="F6" s="5">
        <v>381.4</v>
      </c>
      <c r="G6" s="6">
        <v>274.3</v>
      </c>
      <c r="H6" s="6">
        <v>289.5</v>
      </c>
      <c r="I6" s="6">
        <v>290.8</v>
      </c>
      <c r="J6" s="6">
        <v>300.89999999999998</v>
      </c>
      <c r="K6" s="6">
        <v>436.3</v>
      </c>
      <c r="L6" s="6">
        <v>477.8</v>
      </c>
      <c r="M6" s="6">
        <v>494</v>
      </c>
      <c r="N6" s="6">
        <v>514.70000000000005</v>
      </c>
      <c r="O6" s="15">
        <v>513.9</v>
      </c>
      <c r="P6" s="6">
        <v>527.9</v>
      </c>
      <c r="Q6" s="6">
        <v>558.29999999999995</v>
      </c>
      <c r="R6" s="6">
        <v>587.5</v>
      </c>
      <c r="S6" s="6">
        <v>600.70000000000005</v>
      </c>
      <c r="T6" s="6">
        <v>623.4</v>
      </c>
      <c r="U6" s="6">
        <v>652.29999999999995</v>
      </c>
      <c r="V6" s="43">
        <v>685.9</v>
      </c>
      <c r="W6" s="6">
        <v>707</v>
      </c>
      <c r="X6" s="6">
        <v>777.3</v>
      </c>
    </row>
    <row r="7" spans="1:24">
      <c r="A7" s="2" t="s">
        <v>1</v>
      </c>
      <c r="B7" s="5">
        <v>518.16700000000003</v>
      </c>
      <c r="C7" s="5">
        <v>578.76300000000003</v>
      </c>
      <c r="D7" s="5">
        <v>604.53099999999995</v>
      </c>
      <c r="E7" s="5">
        <v>635.05899999999997</v>
      </c>
      <c r="F7" s="5">
        <v>650.95000000000005</v>
      </c>
      <c r="G7" s="6">
        <v>565.94899999999996</v>
      </c>
      <c r="H7" s="6">
        <v>582.67899999999997</v>
      </c>
      <c r="I7" s="6">
        <v>603.73299999999995</v>
      </c>
      <c r="J7" s="6">
        <v>648.27700000000004</v>
      </c>
      <c r="K7" s="6">
        <v>703.6</v>
      </c>
      <c r="L7" s="6">
        <v>771.56399999999996</v>
      </c>
      <c r="M7" s="6">
        <v>749.42499999999995</v>
      </c>
      <c r="N7" s="6">
        <v>767.35400000000004</v>
      </c>
      <c r="O7" s="15">
        <v>761.41200000000003</v>
      </c>
      <c r="P7" s="6">
        <v>785.83299999999997</v>
      </c>
      <c r="Q7" s="6">
        <v>797.81200000000001</v>
      </c>
      <c r="R7" s="6">
        <v>817.74699999999996</v>
      </c>
      <c r="S7" s="6">
        <v>812.178</v>
      </c>
      <c r="T7" s="6">
        <v>827.87300000000005</v>
      </c>
      <c r="U7" s="6">
        <v>855.57600000000002</v>
      </c>
      <c r="V7" s="21">
        <v>909.2</v>
      </c>
      <c r="W7" s="6">
        <v>927.83299999999997</v>
      </c>
      <c r="X7" s="6">
        <v>1020.4</v>
      </c>
    </row>
    <row r="8" spans="1:24">
      <c r="A8" s="2" t="s">
        <v>2</v>
      </c>
      <c r="B8" s="5">
        <v>397.51100000000002</v>
      </c>
      <c r="C8" s="5">
        <v>430.7</v>
      </c>
      <c r="D8" s="5">
        <v>462.05399999999997</v>
      </c>
      <c r="E8" s="5">
        <v>478.77100000000002</v>
      </c>
      <c r="F8" s="5">
        <v>489.49200000000002</v>
      </c>
      <c r="G8" s="6">
        <v>421.327</v>
      </c>
      <c r="H8" s="6">
        <v>425.55799999999999</v>
      </c>
      <c r="I8" s="6">
        <v>445.05200000000002</v>
      </c>
      <c r="J8" s="6">
        <v>446.60700000000003</v>
      </c>
      <c r="K8" s="6">
        <v>494.952</v>
      </c>
      <c r="L8" s="6">
        <v>561.31799999999998</v>
      </c>
      <c r="M8" s="6">
        <v>573.64800000000002</v>
      </c>
      <c r="N8" s="6">
        <v>594.15</v>
      </c>
      <c r="O8" s="15">
        <v>612.87199999999996</v>
      </c>
      <c r="P8" s="6">
        <v>638.505</v>
      </c>
      <c r="Q8" s="6">
        <v>640.36900000000003</v>
      </c>
      <c r="R8" s="6">
        <v>652.63440000000003</v>
      </c>
      <c r="S8" s="6">
        <v>661.13099999999997</v>
      </c>
      <c r="T8" s="6">
        <v>666.45299999999997</v>
      </c>
      <c r="U8" s="6">
        <v>670.00980000000004</v>
      </c>
      <c r="V8" s="21">
        <v>697.9</v>
      </c>
      <c r="W8" s="6">
        <v>716.15970000000004</v>
      </c>
      <c r="X8" s="6">
        <v>789.1</v>
      </c>
    </row>
    <row r="9" spans="1:24">
      <c r="A9" s="2" t="s">
        <v>3</v>
      </c>
      <c r="B9" s="5">
        <v>281.07100000000003</v>
      </c>
      <c r="C9" s="5">
        <v>316.42099999999999</v>
      </c>
      <c r="D9" s="5">
        <v>352.4</v>
      </c>
      <c r="E9" s="5">
        <v>374.7</v>
      </c>
      <c r="F9" s="5">
        <v>408.6</v>
      </c>
      <c r="G9" s="6">
        <v>339.1</v>
      </c>
      <c r="H9" s="6">
        <v>357.7</v>
      </c>
      <c r="I9" s="6">
        <v>373.6</v>
      </c>
      <c r="J9" s="6">
        <v>410.2</v>
      </c>
      <c r="K9" s="6">
        <v>439</v>
      </c>
      <c r="L9" s="6">
        <v>468.2</v>
      </c>
      <c r="M9" s="6">
        <v>513.1</v>
      </c>
      <c r="N9" s="6">
        <v>542.29999999999995</v>
      </c>
      <c r="O9" s="15">
        <v>538.9</v>
      </c>
      <c r="P9" s="6">
        <v>536.20000000000005</v>
      </c>
      <c r="Q9" s="6">
        <v>539.9</v>
      </c>
      <c r="R9" s="6">
        <v>554.1</v>
      </c>
      <c r="S9" s="6">
        <v>589.79999999999995</v>
      </c>
      <c r="T9" s="6">
        <v>615</v>
      </c>
      <c r="U9" s="6">
        <v>649.4</v>
      </c>
      <c r="V9" s="21">
        <v>680.8</v>
      </c>
      <c r="W9" s="6">
        <v>686.2</v>
      </c>
      <c r="X9" s="6">
        <v>752</v>
      </c>
    </row>
    <row r="10" spans="1:24">
      <c r="A10" s="2" t="s">
        <v>4</v>
      </c>
      <c r="B10" s="5">
        <v>221.702</v>
      </c>
      <c r="C10" s="5">
        <v>236.95599999999999</v>
      </c>
      <c r="D10" s="5">
        <v>259.69900000000001</v>
      </c>
      <c r="E10" s="5">
        <v>274.69400000000002</v>
      </c>
      <c r="F10" s="5">
        <v>291.411</v>
      </c>
      <c r="G10" s="6">
        <v>225.15</v>
      </c>
      <c r="H10" s="6">
        <v>238.23500000000001</v>
      </c>
      <c r="I10" s="6">
        <v>243.38</v>
      </c>
      <c r="J10" s="6">
        <v>268.38900000000001</v>
      </c>
      <c r="K10" s="6">
        <v>318.38200000000001</v>
      </c>
      <c r="L10" s="6">
        <v>323.69600000000003</v>
      </c>
      <c r="M10" s="6">
        <v>332.21300000000002</v>
      </c>
      <c r="N10" s="6">
        <v>343.42099999999999</v>
      </c>
      <c r="O10" s="15">
        <v>353.12299999999999</v>
      </c>
      <c r="P10" s="6">
        <v>371.55200000000002</v>
      </c>
      <c r="Q10" s="6">
        <v>382.76</v>
      </c>
      <c r="R10" s="6">
        <v>407.66800000000001</v>
      </c>
      <c r="S10" s="6">
        <v>404.53199999999998</v>
      </c>
      <c r="T10" s="6">
        <v>420.81400000000002</v>
      </c>
      <c r="U10" s="6">
        <v>445.012</v>
      </c>
      <c r="V10" s="21">
        <v>473.7</v>
      </c>
      <c r="W10" s="6">
        <v>477.286</v>
      </c>
      <c r="X10" s="6">
        <v>521.08500000000004</v>
      </c>
    </row>
    <row r="11" spans="1:24">
      <c r="A11" s="2" t="s">
        <v>5</v>
      </c>
      <c r="B11" s="5">
        <v>439.80399999999997</v>
      </c>
      <c r="C11" s="5">
        <v>492.8</v>
      </c>
      <c r="D11" s="5">
        <v>514.29999999999995</v>
      </c>
      <c r="E11" s="5">
        <v>534.70000000000005</v>
      </c>
      <c r="F11" s="5">
        <v>540</v>
      </c>
      <c r="G11" s="6">
        <v>411.8</v>
      </c>
      <c r="H11" s="6">
        <v>431.6</v>
      </c>
      <c r="I11" s="6">
        <v>432.8</v>
      </c>
      <c r="J11" s="6">
        <v>438</v>
      </c>
      <c r="K11" s="6">
        <v>512.255</v>
      </c>
      <c r="L11" s="6">
        <v>562.64499999999998</v>
      </c>
      <c r="M11" s="6">
        <v>599.97699999999998</v>
      </c>
      <c r="N11" s="6">
        <v>599.60299999999995</v>
      </c>
      <c r="O11" s="15">
        <v>613</v>
      </c>
      <c r="P11" s="6">
        <v>597.6</v>
      </c>
      <c r="Q11" s="6">
        <v>597.4</v>
      </c>
      <c r="R11" s="6">
        <v>714.7</v>
      </c>
      <c r="S11" s="6">
        <v>755.4</v>
      </c>
      <c r="T11" s="6">
        <v>762.8</v>
      </c>
      <c r="U11" s="6">
        <v>795.1</v>
      </c>
      <c r="V11" s="21">
        <v>833.9</v>
      </c>
      <c r="W11" s="6">
        <v>852.7</v>
      </c>
      <c r="X11" s="6">
        <v>930.6</v>
      </c>
    </row>
    <row r="12" spans="1:24">
      <c r="A12" s="2" t="s">
        <v>6</v>
      </c>
      <c r="B12" s="5">
        <v>318.91699999999997</v>
      </c>
      <c r="C12" s="5">
        <v>315.24099999999999</v>
      </c>
      <c r="D12" s="5">
        <v>344</v>
      </c>
      <c r="E12" s="5">
        <v>363.9</v>
      </c>
      <c r="F12" s="5">
        <v>378.8</v>
      </c>
      <c r="G12" s="6">
        <v>281</v>
      </c>
      <c r="H12" s="6">
        <v>294.8</v>
      </c>
      <c r="I12" s="6">
        <v>320.8</v>
      </c>
      <c r="J12" s="6">
        <v>325.10000000000002</v>
      </c>
      <c r="K12" s="6">
        <v>398.6</v>
      </c>
      <c r="L12" s="6">
        <v>420.1</v>
      </c>
      <c r="M12" s="6">
        <v>433.6</v>
      </c>
      <c r="N12" s="6">
        <v>459.7</v>
      </c>
      <c r="O12" s="15">
        <v>484.3</v>
      </c>
      <c r="P12" s="6">
        <v>483.92099999999999</v>
      </c>
      <c r="Q12" s="6">
        <v>482.63499999999999</v>
      </c>
      <c r="R12" s="6">
        <v>488.35599999999999</v>
      </c>
      <c r="S12" s="6">
        <v>501.601</v>
      </c>
      <c r="T12" s="6">
        <v>511.88200000000001</v>
      </c>
      <c r="U12" s="6">
        <v>537.399</v>
      </c>
      <c r="V12" s="21">
        <v>561.4</v>
      </c>
      <c r="W12" s="6">
        <v>585.16099999999994</v>
      </c>
      <c r="X12" s="6">
        <v>645.74199999999996</v>
      </c>
    </row>
    <row r="13" spans="1:24">
      <c r="A13" s="2" t="s">
        <v>7</v>
      </c>
      <c r="B13" s="5">
        <v>340.92700000000002</v>
      </c>
      <c r="C13" s="5">
        <v>372.803</v>
      </c>
      <c r="D13" s="5">
        <v>397.31099999999998</v>
      </c>
      <c r="E13" s="5">
        <v>427.93599999999998</v>
      </c>
      <c r="F13" s="5">
        <v>437.226</v>
      </c>
      <c r="G13" s="6">
        <v>361.47300000000001</v>
      </c>
      <c r="H13" s="6">
        <v>390.38900000000001</v>
      </c>
      <c r="I13" s="6">
        <v>403.7</v>
      </c>
      <c r="J13" s="6">
        <v>409.12</v>
      </c>
      <c r="K13" s="6">
        <v>445.16800000000001</v>
      </c>
      <c r="L13" s="6">
        <v>465.44099999999997</v>
      </c>
      <c r="M13" s="6">
        <v>486.80200000000002</v>
      </c>
      <c r="N13" s="6">
        <v>506.48099999999999</v>
      </c>
      <c r="O13" s="15">
        <v>525.78</v>
      </c>
      <c r="P13" s="6">
        <v>541.72500000000002</v>
      </c>
      <c r="Q13" s="6">
        <v>543.63300000000004</v>
      </c>
      <c r="R13" s="6">
        <v>553.14599999999996</v>
      </c>
      <c r="S13" s="6">
        <v>543.92200000000003</v>
      </c>
      <c r="T13" s="6">
        <v>555.13499999999999</v>
      </c>
      <c r="U13" s="6">
        <v>575.72</v>
      </c>
      <c r="V13" s="21">
        <v>604</v>
      </c>
      <c r="W13" s="6">
        <v>614.77599999999995</v>
      </c>
      <c r="X13" s="6">
        <v>678.88400000000001</v>
      </c>
    </row>
    <row r="14" spans="1:24">
      <c r="A14" s="2" t="s">
        <v>8</v>
      </c>
      <c r="B14" s="5">
        <v>91.765000000000001</v>
      </c>
      <c r="C14" s="5">
        <v>108.895</v>
      </c>
      <c r="D14" s="5">
        <v>115.527</v>
      </c>
      <c r="E14" s="5">
        <v>121.788</v>
      </c>
      <c r="F14" s="5">
        <v>130.20599999999999</v>
      </c>
      <c r="G14" s="6">
        <v>128.16999999999999</v>
      </c>
      <c r="H14" s="6">
        <v>133.88900000000001</v>
      </c>
      <c r="I14" s="6">
        <v>147.267</v>
      </c>
      <c r="J14" s="6">
        <v>173.59399999999999</v>
      </c>
      <c r="K14" s="6">
        <v>195.375</v>
      </c>
      <c r="L14" s="6">
        <v>190.14599999999999</v>
      </c>
      <c r="M14" s="6">
        <v>193.07400000000001</v>
      </c>
      <c r="N14" s="6">
        <v>197.41</v>
      </c>
      <c r="O14" s="15">
        <v>198.53100000000001</v>
      </c>
      <c r="P14" s="6">
        <v>190.16900000000001</v>
      </c>
      <c r="Q14" s="6">
        <v>198.05</v>
      </c>
      <c r="R14" s="6">
        <v>197.32350700000001</v>
      </c>
      <c r="S14" s="6">
        <v>207.18265600000001</v>
      </c>
      <c r="T14" s="6">
        <v>215.86</v>
      </c>
      <c r="U14" s="6">
        <v>226.46639400000001</v>
      </c>
      <c r="V14" s="18">
        <v>237.3</v>
      </c>
      <c r="W14" s="6">
        <v>242.43499600000001</v>
      </c>
      <c r="X14" s="6">
        <v>268.49599999999998</v>
      </c>
    </row>
    <row r="15" spans="1:24">
      <c r="A15" s="2" t="s">
        <v>9</v>
      </c>
      <c r="B15" s="5">
        <v>399.00200000000001</v>
      </c>
      <c r="C15" s="5">
        <v>410.34300000000002</v>
      </c>
      <c r="D15" s="5">
        <v>423.84100000000001</v>
      </c>
      <c r="E15" s="5">
        <v>431.512</v>
      </c>
      <c r="F15" s="5">
        <v>453.43700000000001</v>
      </c>
      <c r="G15" s="6">
        <v>453.43700000000001</v>
      </c>
      <c r="H15" s="6">
        <v>470.12299999999999</v>
      </c>
      <c r="I15" s="6">
        <v>487.61200000000002</v>
      </c>
      <c r="J15" s="6">
        <v>473.351</v>
      </c>
      <c r="K15" s="6">
        <v>636.37800000000004</v>
      </c>
      <c r="L15" s="6">
        <v>538.53</v>
      </c>
      <c r="M15" s="6">
        <v>513.53300000000002</v>
      </c>
      <c r="N15" s="6">
        <v>544.81899999999996</v>
      </c>
      <c r="O15" s="15">
        <v>554.98699999999997</v>
      </c>
      <c r="P15" s="6">
        <v>578.27800000000002</v>
      </c>
      <c r="Q15" s="6">
        <v>591.55999999999995</v>
      </c>
      <c r="R15" s="6">
        <v>612.81600000000003</v>
      </c>
      <c r="S15" s="6">
        <v>644.38599999999997</v>
      </c>
      <c r="T15" s="6">
        <v>660.15300000000002</v>
      </c>
      <c r="U15" s="6">
        <v>714.14300000000003</v>
      </c>
      <c r="V15" s="21">
        <v>761.9</v>
      </c>
      <c r="W15" s="6">
        <v>790.13599999999997</v>
      </c>
      <c r="X15" s="6">
        <v>824.72500000000002</v>
      </c>
    </row>
    <row r="16" spans="1:24">
      <c r="A16" s="2" t="s">
        <v>10</v>
      </c>
      <c r="B16" s="5">
        <v>200.25299999999999</v>
      </c>
      <c r="C16" s="5">
        <v>204.292</v>
      </c>
      <c r="D16" s="5">
        <v>225.4</v>
      </c>
      <c r="E16" s="5">
        <v>233.1</v>
      </c>
      <c r="F16" s="5">
        <v>240.5</v>
      </c>
      <c r="G16" s="6">
        <v>240.5</v>
      </c>
      <c r="H16" s="6">
        <v>251</v>
      </c>
      <c r="I16" s="6">
        <v>264.7</v>
      </c>
      <c r="J16" s="6">
        <v>276.5</v>
      </c>
      <c r="K16" s="6">
        <v>287.39999999999998</v>
      </c>
      <c r="L16" s="6">
        <v>293.7</v>
      </c>
      <c r="M16" s="6">
        <v>312.60000000000002</v>
      </c>
      <c r="N16" s="6">
        <v>317.10000000000002</v>
      </c>
      <c r="O16" s="15">
        <v>305.2</v>
      </c>
      <c r="P16" s="6">
        <v>317.89999999999998</v>
      </c>
      <c r="Q16" s="6">
        <v>319.89999999999998</v>
      </c>
      <c r="R16" s="6">
        <v>327.7</v>
      </c>
      <c r="S16" s="6">
        <v>341.9</v>
      </c>
      <c r="T16" s="6">
        <v>352.5</v>
      </c>
      <c r="U16" s="6">
        <v>378.1</v>
      </c>
      <c r="V16" s="21">
        <v>410.1</v>
      </c>
      <c r="W16" s="6">
        <v>412.6</v>
      </c>
      <c r="X16" s="6">
        <v>450.3</v>
      </c>
    </row>
    <row r="17" spans="1:27">
      <c r="A17" s="2" t="s">
        <v>11</v>
      </c>
      <c r="B17" s="5">
        <v>182.73699999999999</v>
      </c>
      <c r="C17" s="5">
        <v>189.99799999999999</v>
      </c>
      <c r="D17" s="5">
        <v>203.9</v>
      </c>
      <c r="E17" s="5">
        <v>253.3</v>
      </c>
      <c r="F17" s="5">
        <v>256.60000000000002</v>
      </c>
      <c r="G17" s="6">
        <v>256.60000000000002</v>
      </c>
      <c r="H17" s="6">
        <v>265.10000000000002</v>
      </c>
      <c r="I17" s="6">
        <v>268.3</v>
      </c>
      <c r="J17" s="6">
        <v>281.60000000000002</v>
      </c>
      <c r="K17" s="6">
        <v>279.10000000000002</v>
      </c>
      <c r="L17" s="6">
        <v>309.2</v>
      </c>
      <c r="M17" s="6">
        <v>309.89999999999998</v>
      </c>
      <c r="N17" s="6">
        <v>313.5</v>
      </c>
      <c r="O17" s="15">
        <v>311.5</v>
      </c>
      <c r="P17" s="6">
        <v>322.39999999999998</v>
      </c>
      <c r="Q17" s="6">
        <v>314.5</v>
      </c>
      <c r="R17" s="6">
        <v>316.3</v>
      </c>
      <c r="S17" s="6">
        <v>320.89999999999998</v>
      </c>
      <c r="T17" s="6">
        <v>318.7</v>
      </c>
      <c r="U17" s="6">
        <v>332.9</v>
      </c>
      <c r="V17" s="21">
        <v>360</v>
      </c>
      <c r="W17" s="6">
        <v>368.6</v>
      </c>
      <c r="X17" s="6">
        <v>401.8</v>
      </c>
    </row>
    <row r="18" spans="1:27">
      <c r="A18" s="2" t="s">
        <v>12</v>
      </c>
      <c r="B18" s="5">
        <v>180.51400000000001</v>
      </c>
      <c r="C18" s="5">
        <v>190.7</v>
      </c>
      <c r="D18" s="5">
        <v>202.1</v>
      </c>
      <c r="E18" s="5">
        <v>216</v>
      </c>
      <c r="F18" s="5">
        <v>218.9</v>
      </c>
      <c r="G18" s="6">
        <v>218.9</v>
      </c>
      <c r="H18" s="6">
        <v>221.78</v>
      </c>
      <c r="I18" s="6">
        <v>224.26400000000001</v>
      </c>
      <c r="J18" s="6">
        <v>255.91399999999999</v>
      </c>
      <c r="K18" s="6">
        <v>263.72300000000001</v>
      </c>
      <c r="L18" s="6">
        <v>285.76400000000001</v>
      </c>
      <c r="M18" s="6">
        <v>291.84800000000001</v>
      </c>
      <c r="N18" s="6">
        <v>304.47300000000001</v>
      </c>
      <c r="O18" s="15">
        <v>315.18700000000001</v>
      </c>
      <c r="P18" s="6">
        <v>322.91399999999999</v>
      </c>
      <c r="Q18" s="6">
        <v>319.60399999999998</v>
      </c>
      <c r="R18" s="6">
        <v>320.97399999999999</v>
      </c>
      <c r="S18" s="6">
        <v>331.05500000000001</v>
      </c>
      <c r="T18" s="6">
        <v>336.03199999999998</v>
      </c>
      <c r="U18" s="6">
        <v>362.50599999999997</v>
      </c>
      <c r="V18" s="21">
        <v>384.6</v>
      </c>
      <c r="W18" s="6">
        <v>405.166</v>
      </c>
      <c r="X18" s="6">
        <v>431.38200000000001</v>
      </c>
    </row>
    <row r="19" spans="1:27" s="3" customFormat="1">
      <c r="A19" s="3" t="s">
        <v>37</v>
      </c>
      <c r="B19" s="11">
        <f t="shared" ref="B19:T19" si="0">SUM(B6:B18)</f>
        <v>3923.3240000000001</v>
      </c>
      <c r="C19" s="11">
        <f t="shared" si="0"/>
        <v>4220.7119999999995</v>
      </c>
      <c r="D19" s="11">
        <f t="shared" si="0"/>
        <v>4515.2629999999999</v>
      </c>
      <c r="E19" s="11">
        <f t="shared" si="0"/>
        <v>4718.8600000000015</v>
      </c>
      <c r="F19" s="11">
        <f t="shared" si="0"/>
        <v>4877.5220000000008</v>
      </c>
      <c r="G19" s="12">
        <f t="shared" si="0"/>
        <v>4177.7060000000001</v>
      </c>
      <c r="H19" s="13">
        <f t="shared" si="0"/>
        <v>4352.3530000000001</v>
      </c>
      <c r="I19" s="13">
        <f t="shared" si="0"/>
        <v>4506.0079999999998</v>
      </c>
      <c r="J19" s="13">
        <f t="shared" si="0"/>
        <v>4707.5520000000006</v>
      </c>
      <c r="K19" s="13">
        <f t="shared" si="0"/>
        <v>5410.2330000000002</v>
      </c>
      <c r="L19" s="13">
        <f t="shared" si="0"/>
        <v>5668.1039999999994</v>
      </c>
      <c r="M19" s="13">
        <f t="shared" si="0"/>
        <v>5803.7199999999993</v>
      </c>
      <c r="N19" s="13">
        <f t="shared" si="0"/>
        <v>6005.0110000000004</v>
      </c>
      <c r="O19" s="13">
        <f t="shared" si="0"/>
        <v>6088.692</v>
      </c>
      <c r="P19" s="8">
        <f t="shared" si="0"/>
        <v>6214.896999999999</v>
      </c>
      <c r="Q19" s="8">
        <f t="shared" si="0"/>
        <v>6286.4229999999998</v>
      </c>
      <c r="R19" s="8">
        <f t="shared" si="0"/>
        <v>6550.9649069999996</v>
      </c>
      <c r="S19" s="8">
        <f t="shared" si="0"/>
        <v>6714.6876560000001</v>
      </c>
      <c r="T19" s="8">
        <f t="shared" si="0"/>
        <v>6866.6019999999999</v>
      </c>
      <c r="U19" s="8">
        <f t="shared" ref="U19" si="1">SUM(U6:U18)</f>
        <v>7194.6321940000007</v>
      </c>
      <c r="V19" s="22">
        <f>SUM(V6:V18)</f>
        <v>7600.7</v>
      </c>
      <c r="W19" s="8">
        <f>SUM(W6:W18)</f>
        <v>7786.0526960000016</v>
      </c>
      <c r="X19" s="8">
        <f>SUM(X6:X18)</f>
        <v>8491.8140000000003</v>
      </c>
    </row>
    <row r="20" spans="1:27">
      <c r="A20" s="2" t="s">
        <v>13</v>
      </c>
      <c r="B20" s="14">
        <v>50.825000000000003</v>
      </c>
      <c r="C20" s="14">
        <v>52.661999999999999</v>
      </c>
      <c r="D20" s="14">
        <v>56.164000000000001</v>
      </c>
      <c r="E20" s="14">
        <v>57.18</v>
      </c>
      <c r="F20" s="14">
        <v>62.408000000000001</v>
      </c>
      <c r="G20" s="15">
        <v>60.094999999999999</v>
      </c>
      <c r="H20" s="15">
        <v>58.847999999999999</v>
      </c>
      <c r="I20" s="15">
        <v>59.167000000000002</v>
      </c>
      <c r="J20" s="15">
        <v>61.674999999999997</v>
      </c>
      <c r="K20" s="15">
        <v>63.27</v>
      </c>
      <c r="L20" s="15">
        <v>69.606999999999999</v>
      </c>
      <c r="M20" s="15">
        <v>72.988</v>
      </c>
      <c r="N20" s="15">
        <v>70.995999999999995</v>
      </c>
      <c r="O20" s="15">
        <v>68.244</v>
      </c>
      <c r="P20" s="6">
        <v>67.436000000000007</v>
      </c>
      <c r="Q20" s="6">
        <v>63.459000000000003</v>
      </c>
      <c r="R20" s="6">
        <v>63.2</v>
      </c>
      <c r="S20" s="6">
        <v>62.481999999999999</v>
      </c>
      <c r="T20" s="6">
        <v>65.096999999999994</v>
      </c>
      <c r="U20" s="6">
        <v>67.673000000000002</v>
      </c>
      <c r="V20" s="21">
        <v>71.7</v>
      </c>
      <c r="W20" s="6">
        <v>73.417000000000002</v>
      </c>
      <c r="X20" s="6">
        <v>79.933000000000007</v>
      </c>
    </row>
    <row r="21" spans="1:27">
      <c r="A21" s="2" t="s">
        <v>15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5">
        <v>11.708</v>
      </c>
      <c r="N21" s="15">
        <v>11.372999999999999</v>
      </c>
      <c r="O21" s="15">
        <v>11.347</v>
      </c>
      <c r="P21" s="6">
        <v>10.286</v>
      </c>
      <c r="Q21" s="6">
        <v>10.669</v>
      </c>
      <c r="R21" s="6">
        <v>11.5692</v>
      </c>
      <c r="S21" s="6">
        <v>12.0661</v>
      </c>
      <c r="T21" s="6">
        <v>10.7</v>
      </c>
      <c r="U21" s="6">
        <v>10.811199999999999</v>
      </c>
      <c r="V21" s="21">
        <v>11.6</v>
      </c>
      <c r="W21" s="6">
        <v>11.9099</v>
      </c>
      <c r="X21" s="6">
        <v>11.996</v>
      </c>
    </row>
    <row r="22" spans="1:27">
      <c r="A22" s="2" t="s">
        <v>16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5">
        <v>2.0459999999999998</v>
      </c>
      <c r="N22" s="15">
        <v>2.5099999999999998</v>
      </c>
      <c r="O22" s="15">
        <v>2.1949999999999998</v>
      </c>
      <c r="P22" s="6">
        <v>2.3740000000000001</v>
      </c>
      <c r="Q22" s="6">
        <v>2.3690000000000002</v>
      </c>
      <c r="R22" s="6">
        <v>2.5460639999999999</v>
      </c>
      <c r="S22" s="6">
        <v>2.4289930000000002</v>
      </c>
      <c r="T22" s="6">
        <v>2.4089999999999998</v>
      </c>
      <c r="U22" s="6">
        <v>2.4497939999999998</v>
      </c>
      <c r="V22" s="21">
        <v>3.3</v>
      </c>
      <c r="W22" s="6">
        <v>2.7614290000000001</v>
      </c>
      <c r="X22" s="6">
        <v>3.3580000000000001</v>
      </c>
    </row>
    <row r="23" spans="1:27">
      <c r="A23" s="2" t="s">
        <v>17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5">
        <v>7.05</v>
      </c>
      <c r="N23" s="15">
        <v>6.6230000000000002</v>
      </c>
      <c r="O23" s="15">
        <v>6.0789999999999997</v>
      </c>
      <c r="P23" s="6">
        <v>6.57</v>
      </c>
      <c r="Q23" s="6">
        <v>6.6609999999999996</v>
      </c>
      <c r="R23" s="6">
        <v>6.9158340000000003</v>
      </c>
      <c r="S23" s="6">
        <v>7.3638209999999997</v>
      </c>
      <c r="T23" s="6">
        <v>7.7160000000000002</v>
      </c>
      <c r="U23" s="6">
        <v>7.8809189999999996</v>
      </c>
      <c r="V23" s="21">
        <v>8.5</v>
      </c>
      <c r="W23" s="6">
        <v>8.2372789999999991</v>
      </c>
      <c r="X23" s="6">
        <v>9.4139999999999997</v>
      </c>
    </row>
    <row r="24" spans="1:27">
      <c r="A24" s="2" t="s">
        <v>18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5">
        <v>3.012</v>
      </c>
      <c r="N24" s="15">
        <v>3.21</v>
      </c>
      <c r="O24" s="15">
        <v>3.7170000000000001</v>
      </c>
      <c r="P24" s="6">
        <v>3.702</v>
      </c>
      <c r="Q24" s="6">
        <v>3.585</v>
      </c>
      <c r="R24" s="6">
        <v>3.6302569999999998</v>
      </c>
      <c r="S24" s="6">
        <v>3.860439</v>
      </c>
      <c r="T24" s="6">
        <v>4.4359999999999999</v>
      </c>
      <c r="U24" s="6">
        <v>4.2856810000000003</v>
      </c>
      <c r="V24" s="21">
        <v>4.9000000000000004</v>
      </c>
      <c r="W24" s="6">
        <v>4.6028169999999999</v>
      </c>
      <c r="X24" s="6">
        <v>5.0119999999999996</v>
      </c>
    </row>
    <row r="25" spans="1:27" s="3" customFormat="1">
      <c r="A25" s="3" t="s">
        <v>35</v>
      </c>
      <c r="B25" s="11">
        <f>SUM(B19:B24)</f>
        <v>3974.1489999999999</v>
      </c>
      <c r="C25" s="11">
        <f t="shared" ref="C25:T25" si="2">SUM(C19:C24)</f>
        <v>4273.3739999999998</v>
      </c>
      <c r="D25" s="11">
        <f t="shared" si="2"/>
        <v>4571.4269999999997</v>
      </c>
      <c r="E25" s="11">
        <f t="shared" si="2"/>
        <v>4776.0400000000018</v>
      </c>
      <c r="F25" s="11">
        <f t="shared" si="2"/>
        <v>4939.9300000000012</v>
      </c>
      <c r="G25" s="12">
        <f t="shared" si="2"/>
        <v>4237.8010000000004</v>
      </c>
      <c r="H25" s="12">
        <f t="shared" si="2"/>
        <v>4411.201</v>
      </c>
      <c r="I25" s="12">
        <f t="shared" si="2"/>
        <v>4565.1750000000002</v>
      </c>
      <c r="J25" s="12">
        <f t="shared" si="2"/>
        <v>4769.2270000000008</v>
      </c>
      <c r="K25" s="12">
        <f t="shared" si="2"/>
        <v>5473.5030000000006</v>
      </c>
      <c r="L25" s="12">
        <f t="shared" si="2"/>
        <v>5737.7109999999993</v>
      </c>
      <c r="M25" s="12">
        <f t="shared" si="2"/>
        <v>5900.5239999999994</v>
      </c>
      <c r="N25" s="12">
        <f t="shared" si="2"/>
        <v>6099.723</v>
      </c>
      <c r="O25" s="12">
        <f t="shared" si="2"/>
        <v>6180.2739999999985</v>
      </c>
      <c r="P25" s="12">
        <f t="shared" si="2"/>
        <v>6305.2649999999985</v>
      </c>
      <c r="Q25" s="12">
        <f t="shared" si="2"/>
        <v>6373.1659999999993</v>
      </c>
      <c r="R25" s="12">
        <f t="shared" si="2"/>
        <v>6638.8262619999996</v>
      </c>
      <c r="S25" s="12">
        <f t="shared" si="2"/>
        <v>6802.8890090000004</v>
      </c>
      <c r="T25" s="12">
        <f t="shared" si="2"/>
        <v>6956.9599999999991</v>
      </c>
      <c r="U25" s="12">
        <f t="shared" ref="U25" si="3">SUM(U19:U24)</f>
        <v>7287.7327880000012</v>
      </c>
      <c r="V25" s="12">
        <f>SUM(V19:V24)</f>
        <v>7700.7</v>
      </c>
      <c r="W25" s="12">
        <f>SUM(W19:W24)</f>
        <v>7886.9811210000016</v>
      </c>
      <c r="X25" s="12">
        <f>SUM(X19:X24)</f>
        <v>8601.5270000000019</v>
      </c>
    </row>
    <row r="26" spans="1:27"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V26" s="18"/>
      <c r="W26" s="18"/>
    </row>
    <row r="27" spans="1:27">
      <c r="A27" s="3" t="s">
        <v>36</v>
      </c>
      <c r="B27" s="9"/>
      <c r="C27" s="9"/>
      <c r="D27" s="9"/>
      <c r="E27" s="9"/>
      <c r="F27" s="9"/>
      <c r="S27" s="3"/>
      <c r="V27" s="18"/>
      <c r="W27" s="18"/>
    </row>
    <row r="28" spans="1:27" s="3" customFormat="1"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19">
        <v>2019</v>
      </c>
      <c r="W28" s="19">
        <v>2020</v>
      </c>
      <c r="X28" s="19">
        <v>2021</v>
      </c>
      <c r="Y28" s="8"/>
      <c r="Z28" s="8"/>
      <c r="AA28" s="8"/>
    </row>
    <row r="29" spans="1:27">
      <c r="A29" s="2" t="s">
        <v>0</v>
      </c>
      <c r="B29" s="5">
        <v>249.08</v>
      </c>
      <c r="C29" s="5">
        <v>256.39999999999998</v>
      </c>
      <c r="D29" s="5">
        <v>273.2</v>
      </c>
      <c r="E29" s="5">
        <v>279.2</v>
      </c>
      <c r="F29" s="5">
        <v>285.10000000000002</v>
      </c>
      <c r="G29" s="6">
        <v>178</v>
      </c>
      <c r="H29" s="6">
        <v>183.1</v>
      </c>
      <c r="I29" s="6">
        <v>183</v>
      </c>
      <c r="J29" s="6">
        <v>184.2</v>
      </c>
      <c r="K29" s="6">
        <v>255.2</v>
      </c>
      <c r="L29" s="6">
        <v>271</v>
      </c>
      <c r="M29" s="6">
        <v>280.10000000000002</v>
      </c>
      <c r="N29" s="6">
        <v>283.3</v>
      </c>
      <c r="O29" s="15">
        <v>286</v>
      </c>
      <c r="P29" s="6">
        <v>291.5</v>
      </c>
      <c r="Q29" s="6">
        <v>310.3</v>
      </c>
      <c r="R29" s="6">
        <v>319</v>
      </c>
      <c r="S29" s="6">
        <v>324.7</v>
      </c>
      <c r="T29" s="6">
        <v>337.4</v>
      </c>
      <c r="U29" s="6">
        <v>358.1</v>
      </c>
      <c r="V29" s="6">
        <v>375.2</v>
      </c>
      <c r="W29" s="6">
        <v>405.5</v>
      </c>
      <c r="X29" s="6">
        <v>449.2</v>
      </c>
      <c r="Y29" s="8"/>
      <c r="Z29" s="8"/>
      <c r="AA29" s="8"/>
    </row>
    <row r="30" spans="1:27">
      <c r="A30" s="2" t="s">
        <v>1</v>
      </c>
      <c r="B30" s="5">
        <v>367.12700000000001</v>
      </c>
      <c r="C30" s="5">
        <v>399.02699999999999</v>
      </c>
      <c r="D30" s="5">
        <v>413.13799999999998</v>
      </c>
      <c r="E30" s="5">
        <v>434.91399999999999</v>
      </c>
      <c r="F30" s="5">
        <v>438.185</v>
      </c>
      <c r="G30" s="6">
        <v>353.18400000000003</v>
      </c>
      <c r="H30" s="6">
        <v>362.24400000000003</v>
      </c>
      <c r="I30" s="6">
        <v>371.62700000000001</v>
      </c>
      <c r="J30" s="6">
        <v>404.52699999999999</v>
      </c>
      <c r="K30" s="6">
        <v>425.82400000000001</v>
      </c>
      <c r="L30" s="6">
        <v>432.63200000000001</v>
      </c>
      <c r="M30" s="6">
        <v>430.661</v>
      </c>
      <c r="N30" s="6">
        <v>445.75700000000001</v>
      </c>
      <c r="O30" s="15">
        <v>439.18900000000002</v>
      </c>
      <c r="P30" s="6">
        <v>454.69</v>
      </c>
      <c r="Q30" s="6">
        <v>456.43599999999998</v>
      </c>
      <c r="R30" s="6">
        <v>464.33699999999999</v>
      </c>
      <c r="S30" s="6">
        <v>473.66699999999997</v>
      </c>
      <c r="T30" s="6">
        <v>477.70600000000002</v>
      </c>
      <c r="U30" s="6">
        <v>495.7</v>
      </c>
      <c r="V30" s="6">
        <v>519.79100000000005</v>
      </c>
      <c r="W30" s="6">
        <v>539.63</v>
      </c>
      <c r="X30" s="6">
        <v>601.52099999999996</v>
      </c>
      <c r="Y30" s="8"/>
      <c r="Z30" s="8"/>
      <c r="AA30" s="8"/>
    </row>
    <row r="31" spans="1:27">
      <c r="A31" s="2" t="s">
        <v>2</v>
      </c>
      <c r="B31" s="5">
        <v>277.62299999999999</v>
      </c>
      <c r="C31" s="5">
        <v>301.8</v>
      </c>
      <c r="D31" s="5">
        <v>308.33</v>
      </c>
      <c r="E31" s="5">
        <v>318.18099999999998</v>
      </c>
      <c r="F31" s="5">
        <v>327.05500000000001</v>
      </c>
      <c r="G31" s="6">
        <v>258.89100000000002</v>
      </c>
      <c r="H31" s="6">
        <v>268.488</v>
      </c>
      <c r="I31" s="6">
        <v>272.63299999999998</v>
      </c>
      <c r="J31" s="6">
        <v>281.05799999999999</v>
      </c>
      <c r="K31" s="6">
        <v>303.53300000000002</v>
      </c>
      <c r="L31" s="6">
        <v>339.85500000000002</v>
      </c>
      <c r="M31" s="6">
        <v>326.334</v>
      </c>
      <c r="N31" s="6">
        <v>325.85899999999998</v>
      </c>
      <c r="O31" s="15">
        <v>330.06400000000002</v>
      </c>
      <c r="P31" s="6">
        <v>343.17399999999998</v>
      </c>
      <c r="Q31" s="6">
        <v>356.21899999999999</v>
      </c>
      <c r="R31" s="6">
        <v>356.863</v>
      </c>
      <c r="S31" s="6">
        <v>364.72930000000002</v>
      </c>
      <c r="T31" s="6">
        <v>377.81200000000001</v>
      </c>
      <c r="U31" s="6">
        <v>398.3</v>
      </c>
      <c r="V31" s="6">
        <v>419.1995</v>
      </c>
      <c r="W31" s="6">
        <v>443.32400000000001</v>
      </c>
      <c r="X31" s="6">
        <v>497.80500000000001</v>
      </c>
      <c r="Y31" s="8"/>
      <c r="Z31" s="8"/>
      <c r="AA31" s="8"/>
    </row>
    <row r="32" spans="1:27">
      <c r="A32" s="2" t="s">
        <v>3</v>
      </c>
      <c r="B32" s="5">
        <v>179.92400000000001</v>
      </c>
      <c r="C32" s="5">
        <v>191.178</v>
      </c>
      <c r="D32" s="5">
        <v>202.2</v>
      </c>
      <c r="E32" s="5">
        <v>205.5</v>
      </c>
      <c r="F32" s="5">
        <v>224.3</v>
      </c>
      <c r="G32" s="6">
        <v>154.80000000000001</v>
      </c>
      <c r="H32" s="6">
        <v>148.1</v>
      </c>
      <c r="I32" s="6">
        <v>160.80000000000001</v>
      </c>
      <c r="J32" s="6">
        <v>170.6</v>
      </c>
      <c r="K32" s="6">
        <v>209.1</v>
      </c>
      <c r="L32" s="6">
        <v>216.5</v>
      </c>
      <c r="M32" s="6">
        <v>234.5</v>
      </c>
      <c r="N32" s="6">
        <v>236.7</v>
      </c>
      <c r="O32" s="15">
        <v>241.9</v>
      </c>
      <c r="P32" s="6">
        <v>247.5</v>
      </c>
      <c r="Q32" s="6">
        <v>251.4</v>
      </c>
      <c r="R32" s="6">
        <v>258.3</v>
      </c>
      <c r="S32" s="6">
        <v>272.60000000000002</v>
      </c>
      <c r="T32" s="6">
        <v>278.5</v>
      </c>
      <c r="U32" s="6">
        <v>300.3</v>
      </c>
      <c r="V32" s="6">
        <v>311.7</v>
      </c>
      <c r="W32" s="6">
        <v>325.8</v>
      </c>
      <c r="X32" s="6">
        <v>369.2</v>
      </c>
      <c r="Y32" s="8"/>
      <c r="Z32" s="8"/>
      <c r="AA32" s="8"/>
    </row>
    <row r="33" spans="1:27">
      <c r="A33" s="2" t="s">
        <v>4</v>
      </c>
      <c r="B33" s="5">
        <v>151.26</v>
      </c>
      <c r="C33" s="5">
        <v>160.51599999999999</v>
      </c>
      <c r="D33" s="5">
        <v>173.642</v>
      </c>
      <c r="E33" s="5">
        <v>184.505</v>
      </c>
      <c r="F33" s="5">
        <v>192.6</v>
      </c>
      <c r="G33" s="6">
        <v>126.339</v>
      </c>
      <c r="H33" s="6">
        <v>128.566</v>
      </c>
      <c r="I33" s="6">
        <v>139.62200000000001</v>
      </c>
      <c r="J33" s="6">
        <v>151.25</v>
      </c>
      <c r="K33" s="6">
        <v>193.32400000000001</v>
      </c>
      <c r="L33" s="6">
        <v>187.46100000000001</v>
      </c>
      <c r="M33" s="6">
        <v>187.88900000000001</v>
      </c>
      <c r="N33" s="6">
        <v>194.56399999999999</v>
      </c>
      <c r="O33" s="15">
        <v>192.828</v>
      </c>
      <c r="P33" s="6">
        <v>206.33500000000001</v>
      </c>
      <c r="Q33" s="6">
        <v>215.505</v>
      </c>
      <c r="R33" s="6">
        <v>214.245</v>
      </c>
      <c r="S33" s="6">
        <v>222.66800000000001</v>
      </c>
      <c r="T33" s="6">
        <v>236.315</v>
      </c>
      <c r="U33" s="6">
        <v>253.9</v>
      </c>
      <c r="V33" s="6">
        <v>269.22199999999998</v>
      </c>
      <c r="W33" s="6">
        <v>281.06299999999999</v>
      </c>
      <c r="X33" s="6">
        <v>319.35899999999998</v>
      </c>
      <c r="Y33" s="8"/>
      <c r="Z33" s="8"/>
      <c r="AA33" s="8"/>
    </row>
    <row r="34" spans="1:27">
      <c r="A34" s="2" t="s">
        <v>5</v>
      </c>
      <c r="B34" s="5">
        <v>311.24799999999999</v>
      </c>
      <c r="C34" s="5">
        <v>348.8</v>
      </c>
      <c r="D34" s="5">
        <v>351.6</v>
      </c>
      <c r="E34" s="5">
        <v>363.3</v>
      </c>
      <c r="F34" s="5">
        <v>369.8</v>
      </c>
      <c r="G34" s="6">
        <v>241.6</v>
      </c>
      <c r="H34" s="6">
        <v>252.9</v>
      </c>
      <c r="I34" s="6">
        <v>260.8</v>
      </c>
      <c r="J34" s="6">
        <v>251.9</v>
      </c>
      <c r="K34" s="6">
        <v>328.64499999999998</v>
      </c>
      <c r="L34" s="6">
        <v>355.904</v>
      </c>
      <c r="M34" s="6">
        <v>365.709</v>
      </c>
      <c r="N34" s="6">
        <v>372.351</v>
      </c>
      <c r="O34" s="15">
        <v>380</v>
      </c>
      <c r="P34" s="6">
        <v>390.2</v>
      </c>
      <c r="Q34" s="6">
        <v>397</v>
      </c>
      <c r="R34" s="6">
        <v>410.7</v>
      </c>
      <c r="S34" s="6">
        <v>414.6</v>
      </c>
      <c r="T34" s="6">
        <v>423</v>
      </c>
      <c r="U34" s="6">
        <v>446.1</v>
      </c>
      <c r="V34" s="6">
        <v>470.3</v>
      </c>
      <c r="W34" s="6">
        <v>497.7</v>
      </c>
      <c r="X34" s="6">
        <v>556.29999999999995</v>
      </c>
      <c r="Y34" s="8"/>
      <c r="Z34" s="8"/>
      <c r="AA34" s="8"/>
    </row>
    <row r="35" spans="1:27">
      <c r="A35" s="2" t="s">
        <v>6</v>
      </c>
      <c r="B35" s="5">
        <v>224.53</v>
      </c>
      <c r="C35" s="5">
        <v>237.05500000000001</v>
      </c>
      <c r="D35" s="5">
        <v>254.4</v>
      </c>
      <c r="E35" s="5">
        <v>265.7</v>
      </c>
      <c r="F35" s="5">
        <v>274.5</v>
      </c>
      <c r="G35" s="6">
        <v>176.7</v>
      </c>
      <c r="H35" s="6">
        <v>186.5</v>
      </c>
      <c r="I35" s="6">
        <v>185.2</v>
      </c>
      <c r="J35" s="6">
        <v>189.8</v>
      </c>
      <c r="K35" s="6">
        <v>245</v>
      </c>
      <c r="L35" s="6">
        <v>266.10000000000002</v>
      </c>
      <c r="M35" s="6">
        <v>268.10000000000002</v>
      </c>
      <c r="N35" s="6">
        <v>284.10000000000002</v>
      </c>
      <c r="O35" s="15">
        <v>295.7</v>
      </c>
      <c r="P35" s="6">
        <v>296.702</v>
      </c>
      <c r="Q35" s="6">
        <v>291.46899999999999</v>
      </c>
      <c r="R35" s="6">
        <v>302.39400000000001</v>
      </c>
      <c r="S35" s="6">
        <v>306.31400000000002</v>
      </c>
      <c r="T35" s="6">
        <v>318.05799999999999</v>
      </c>
      <c r="U35" s="6">
        <v>333.7</v>
      </c>
      <c r="V35" s="6">
        <v>350.82299999999998</v>
      </c>
      <c r="W35" s="6">
        <v>378.49</v>
      </c>
      <c r="X35" s="6">
        <v>436.62</v>
      </c>
      <c r="Y35" s="8"/>
      <c r="Z35" s="8"/>
      <c r="AA35" s="8"/>
    </row>
    <row r="36" spans="1:27">
      <c r="A36" s="2" t="s">
        <v>7</v>
      </c>
      <c r="B36" s="5">
        <v>229.46799999999999</v>
      </c>
      <c r="C36" s="5">
        <v>241.506</v>
      </c>
      <c r="D36" s="5">
        <v>261.35599999999999</v>
      </c>
      <c r="E36" s="5">
        <v>276.63799999999998</v>
      </c>
      <c r="F36" s="5">
        <v>272.95999999999998</v>
      </c>
      <c r="G36" s="6">
        <v>197.20699999999999</v>
      </c>
      <c r="H36" s="6">
        <v>217.672</v>
      </c>
      <c r="I36" s="6">
        <v>222.92099999999999</v>
      </c>
      <c r="J36" s="6">
        <v>224.87100000000001</v>
      </c>
      <c r="K36" s="6">
        <v>235.107</v>
      </c>
      <c r="L36" s="6">
        <v>249.107</v>
      </c>
      <c r="M36" s="6">
        <v>258.23899999999998</v>
      </c>
      <c r="N36" s="6">
        <v>264.88200000000001</v>
      </c>
      <c r="O36" s="15">
        <v>266.95400000000001</v>
      </c>
      <c r="P36" s="6">
        <v>276.30500000000001</v>
      </c>
      <c r="Q36" s="6">
        <v>276.32299999999998</v>
      </c>
      <c r="R36" s="6">
        <v>282.78399999999999</v>
      </c>
      <c r="S36" s="6">
        <v>286.04500000000002</v>
      </c>
      <c r="T36" s="6">
        <v>292.88099999999997</v>
      </c>
      <c r="U36" s="6">
        <v>304.7</v>
      </c>
      <c r="V36" s="6">
        <v>319.483</v>
      </c>
      <c r="W36" s="6">
        <v>337.99299999999999</v>
      </c>
      <c r="X36" s="6">
        <v>379.16699999999997</v>
      </c>
      <c r="Y36" s="8"/>
      <c r="Z36" s="8"/>
      <c r="AA36" s="8"/>
    </row>
    <row r="37" spans="1:27">
      <c r="A37" s="2" t="s">
        <v>8</v>
      </c>
      <c r="B37" s="5">
        <v>59.238</v>
      </c>
      <c r="C37" s="5">
        <v>63.25</v>
      </c>
      <c r="D37" s="5">
        <v>65.028000000000006</v>
      </c>
      <c r="E37" s="5">
        <v>71.031000000000006</v>
      </c>
      <c r="F37" s="5">
        <v>71.384</v>
      </c>
      <c r="G37" s="6">
        <v>69.347999999999999</v>
      </c>
      <c r="H37" s="6">
        <v>74.605000000000004</v>
      </c>
      <c r="I37" s="6">
        <v>80.477999999999994</v>
      </c>
      <c r="J37" s="6">
        <v>95.445999999999998</v>
      </c>
      <c r="K37" s="6">
        <v>109.83799999999999</v>
      </c>
      <c r="L37" s="6">
        <v>101.53100000000001</v>
      </c>
      <c r="M37" s="6">
        <v>99.972999999999999</v>
      </c>
      <c r="N37" s="6">
        <v>104.637</v>
      </c>
      <c r="O37" s="15">
        <v>109.504</v>
      </c>
      <c r="P37" s="6">
        <v>110.869</v>
      </c>
      <c r="Q37" s="6">
        <v>117.499</v>
      </c>
      <c r="R37" s="6">
        <v>114.988</v>
      </c>
      <c r="S37" s="6">
        <v>120.35008999999999</v>
      </c>
      <c r="T37" s="6">
        <v>123.241</v>
      </c>
      <c r="U37" s="6">
        <v>130.5</v>
      </c>
      <c r="V37" s="6">
        <v>137.91728699999999</v>
      </c>
      <c r="W37" s="6">
        <v>146.30709400000001</v>
      </c>
      <c r="X37" s="6">
        <v>173.15199999999999</v>
      </c>
      <c r="Y37" s="8"/>
      <c r="Z37" s="8"/>
      <c r="AA37" s="8"/>
    </row>
    <row r="38" spans="1:27">
      <c r="A38" s="2" t="s">
        <v>9</v>
      </c>
      <c r="B38" s="5">
        <v>289.28800000000001</v>
      </c>
      <c r="C38" s="5">
        <v>300.46600000000001</v>
      </c>
      <c r="D38" s="5">
        <v>306.12</v>
      </c>
      <c r="E38" s="5">
        <v>312.42099999999999</v>
      </c>
      <c r="F38" s="5">
        <v>326.18200000000002</v>
      </c>
      <c r="G38" s="6">
        <v>326.18200000000002</v>
      </c>
      <c r="H38" s="6">
        <v>339.73099999999999</v>
      </c>
      <c r="I38" s="6">
        <v>341.721</v>
      </c>
      <c r="J38" s="6">
        <v>314.86700000000002</v>
      </c>
      <c r="K38" s="6">
        <v>335.27100000000002</v>
      </c>
      <c r="L38" s="6">
        <v>345.09699999999998</v>
      </c>
      <c r="M38" s="6">
        <v>309.06700000000001</v>
      </c>
      <c r="N38" s="6">
        <v>333.94499999999999</v>
      </c>
      <c r="O38" s="15">
        <v>338.27800000000002</v>
      </c>
      <c r="P38" s="6">
        <v>364.197</v>
      </c>
      <c r="Q38" s="6">
        <v>351.57600000000002</v>
      </c>
      <c r="R38" s="6">
        <v>358.262</v>
      </c>
      <c r="S38" s="6">
        <v>378.54899999999998</v>
      </c>
      <c r="T38" s="6">
        <v>377.96800000000002</v>
      </c>
      <c r="U38" s="6">
        <v>403</v>
      </c>
      <c r="V38" s="6">
        <v>438.39100000000002</v>
      </c>
      <c r="W38" s="6">
        <v>468.69299999999998</v>
      </c>
      <c r="X38" s="6">
        <v>514.45000000000005</v>
      </c>
      <c r="Y38" s="8"/>
      <c r="Z38" s="8"/>
      <c r="AA38" s="8"/>
    </row>
    <row r="39" spans="1:27">
      <c r="A39" s="2" t="s">
        <v>10</v>
      </c>
      <c r="B39" s="5">
        <v>147.25200000000001</v>
      </c>
      <c r="C39" s="5">
        <v>151.33600000000001</v>
      </c>
      <c r="D39" s="5">
        <v>160.4</v>
      </c>
      <c r="E39" s="5">
        <v>165.8</v>
      </c>
      <c r="F39" s="5">
        <v>168.8</v>
      </c>
      <c r="G39" s="6">
        <v>168.8</v>
      </c>
      <c r="H39" s="6">
        <v>171.8</v>
      </c>
      <c r="I39" s="6">
        <v>175.9</v>
      </c>
      <c r="J39" s="6">
        <v>182.5</v>
      </c>
      <c r="K39" s="6">
        <v>186.8</v>
      </c>
      <c r="L39" s="6">
        <v>183.6</v>
      </c>
      <c r="M39" s="6">
        <v>186.4</v>
      </c>
      <c r="N39" s="6">
        <v>185.4</v>
      </c>
      <c r="O39" s="15">
        <v>180.6</v>
      </c>
      <c r="P39" s="6">
        <v>190.9</v>
      </c>
      <c r="Q39" s="6">
        <v>185.7</v>
      </c>
      <c r="R39" s="6">
        <v>188.6</v>
      </c>
      <c r="S39" s="6">
        <v>197.4</v>
      </c>
      <c r="T39" s="6">
        <v>205.4</v>
      </c>
      <c r="U39" s="6">
        <v>218.2</v>
      </c>
      <c r="V39" s="6">
        <v>240.8</v>
      </c>
      <c r="W39" s="6">
        <v>254.6</v>
      </c>
      <c r="X39" s="6">
        <v>285.3</v>
      </c>
      <c r="Y39" s="8"/>
      <c r="Z39" s="8"/>
      <c r="AA39" s="8"/>
    </row>
    <row r="40" spans="1:27">
      <c r="A40" s="2" t="s">
        <v>11</v>
      </c>
      <c r="B40" s="5">
        <v>121.295</v>
      </c>
      <c r="C40" s="5">
        <v>123.428</v>
      </c>
      <c r="D40" s="5">
        <v>130</v>
      </c>
      <c r="E40" s="5">
        <v>164.1</v>
      </c>
      <c r="F40" s="5">
        <v>160.5</v>
      </c>
      <c r="G40" s="6">
        <v>160.5</v>
      </c>
      <c r="H40" s="6">
        <v>162.9</v>
      </c>
      <c r="I40" s="6">
        <v>168.3</v>
      </c>
      <c r="J40" s="6">
        <v>173.7</v>
      </c>
      <c r="K40" s="6">
        <v>180.4</v>
      </c>
      <c r="L40" s="6">
        <v>193</v>
      </c>
      <c r="M40" s="6">
        <v>189.8</v>
      </c>
      <c r="N40" s="6">
        <v>189.9</v>
      </c>
      <c r="O40" s="15">
        <v>182.3</v>
      </c>
      <c r="P40" s="6">
        <v>188.6</v>
      </c>
      <c r="Q40" s="6">
        <v>190.8</v>
      </c>
      <c r="R40" s="6">
        <v>193.5</v>
      </c>
      <c r="S40" s="6">
        <v>200.1</v>
      </c>
      <c r="T40" s="6">
        <v>201.3</v>
      </c>
      <c r="U40" s="2">
        <v>211</v>
      </c>
      <c r="V40" s="6">
        <v>227</v>
      </c>
      <c r="W40" s="6">
        <v>237.4</v>
      </c>
      <c r="X40" s="6">
        <v>261.39999999999998</v>
      </c>
      <c r="Y40" s="8"/>
      <c r="Z40" s="8"/>
      <c r="AA40" s="8"/>
    </row>
    <row r="41" spans="1:27">
      <c r="A41" s="2" t="s">
        <v>12</v>
      </c>
      <c r="B41" s="5">
        <v>118.029</v>
      </c>
      <c r="C41" s="5">
        <v>121.9</v>
      </c>
      <c r="D41" s="5">
        <v>128</v>
      </c>
      <c r="E41" s="5">
        <v>132.6</v>
      </c>
      <c r="F41" s="5">
        <v>137.4</v>
      </c>
      <c r="G41" s="6">
        <v>137.4</v>
      </c>
      <c r="H41" s="6">
        <v>141.18199999999999</v>
      </c>
      <c r="I41" s="6">
        <v>140.715</v>
      </c>
      <c r="J41" s="6">
        <v>151.87200000000001</v>
      </c>
      <c r="K41" s="6">
        <v>155.202</v>
      </c>
      <c r="L41" s="6">
        <v>161.18199999999999</v>
      </c>
      <c r="M41" s="6">
        <v>159.53700000000001</v>
      </c>
      <c r="N41" s="6">
        <v>163.07</v>
      </c>
      <c r="O41" s="15">
        <v>166.00200000000001</v>
      </c>
      <c r="P41" s="6">
        <v>168.791</v>
      </c>
      <c r="Q41" s="6">
        <v>170.95500000000001</v>
      </c>
      <c r="R41" s="6">
        <v>176.78100000000001</v>
      </c>
      <c r="S41" s="6">
        <v>184.17500000000001</v>
      </c>
      <c r="T41" s="6">
        <v>191.13499999999999</v>
      </c>
      <c r="U41" s="2">
        <v>204.3</v>
      </c>
      <c r="V41" s="6">
        <v>227.214</v>
      </c>
      <c r="W41" s="6">
        <v>243.648</v>
      </c>
      <c r="X41" s="6">
        <v>272.40499999999997</v>
      </c>
      <c r="Y41" s="8"/>
      <c r="Z41" s="8"/>
      <c r="AA41" s="8"/>
    </row>
    <row r="42" spans="1:27" s="3" customFormat="1">
      <c r="A42" s="3" t="s">
        <v>37</v>
      </c>
      <c r="B42" s="11">
        <f t="shared" ref="B42:P42" si="4">SUM(B29:B41)</f>
        <v>2725.3620000000001</v>
      </c>
      <c r="C42" s="11">
        <f t="shared" si="4"/>
        <v>2896.6619999999998</v>
      </c>
      <c r="D42" s="11">
        <f t="shared" si="4"/>
        <v>3027.4139999999998</v>
      </c>
      <c r="E42" s="11">
        <f t="shared" si="4"/>
        <v>3173.89</v>
      </c>
      <c r="F42" s="11">
        <f t="shared" si="4"/>
        <v>3248.7660000000001</v>
      </c>
      <c r="G42" s="12">
        <f t="shared" si="4"/>
        <v>2548.9510000000005</v>
      </c>
      <c r="H42" s="13">
        <f t="shared" si="4"/>
        <v>2637.788</v>
      </c>
      <c r="I42" s="13">
        <f t="shared" si="4"/>
        <v>2703.7170000000006</v>
      </c>
      <c r="J42" s="13">
        <f t="shared" si="4"/>
        <v>2776.5909999999999</v>
      </c>
      <c r="K42" s="13">
        <f t="shared" si="4"/>
        <v>3163.2440000000006</v>
      </c>
      <c r="L42" s="13">
        <f t="shared" si="4"/>
        <v>3302.9689999999996</v>
      </c>
      <c r="M42" s="13">
        <f t="shared" si="4"/>
        <v>3296.3090000000002</v>
      </c>
      <c r="N42" s="13">
        <f t="shared" si="4"/>
        <v>3384.4650000000006</v>
      </c>
      <c r="O42" s="13">
        <f t="shared" si="4"/>
        <v>3409.3190000000004</v>
      </c>
      <c r="P42" s="8">
        <f t="shared" si="4"/>
        <v>3529.7630000000004</v>
      </c>
      <c r="Q42" s="8">
        <f>SUM(Q29:Q41)</f>
        <v>3571.1819999999998</v>
      </c>
      <c r="R42" s="8">
        <f>SUM(R29:R41)</f>
        <v>3640.7539999999999</v>
      </c>
      <c r="S42" s="8">
        <f>SUM(S29:S41)</f>
        <v>3745.8973900000001</v>
      </c>
      <c r="T42" s="8">
        <f>SUM(T29:T41)</f>
        <v>3840.7160000000003</v>
      </c>
      <c r="U42" s="8">
        <f>SUM(U29:U41)</f>
        <v>4057.7999999999997</v>
      </c>
      <c r="V42" s="8">
        <f t="shared" ref="V42:W42" si="5">SUM(V29:V41)</f>
        <v>4307.0407870000008</v>
      </c>
      <c r="W42" s="8">
        <f t="shared" si="5"/>
        <v>4560.1480940000001</v>
      </c>
      <c r="X42" s="8">
        <f t="shared" ref="X42" si="6">SUM(X29:X41)</f>
        <v>5115.8789999999999</v>
      </c>
    </row>
    <row r="43" spans="1:27">
      <c r="A43" s="2" t="s">
        <v>13</v>
      </c>
      <c r="B43" s="14">
        <v>35.89</v>
      </c>
      <c r="C43" s="14">
        <v>37.296999999999997</v>
      </c>
      <c r="D43" s="14">
        <v>37.627000000000002</v>
      </c>
      <c r="E43" s="14">
        <v>36.551000000000002</v>
      </c>
      <c r="F43" s="14">
        <v>40.238999999999997</v>
      </c>
      <c r="G43" s="15">
        <v>37.926000000000002</v>
      </c>
      <c r="H43" s="15">
        <v>39.603000000000002</v>
      </c>
      <c r="I43" s="15">
        <v>39.549999999999997</v>
      </c>
      <c r="J43" s="15">
        <v>40.018999999999998</v>
      </c>
      <c r="K43" s="15">
        <v>34.313000000000002</v>
      </c>
      <c r="L43" s="15">
        <v>37.137999999999998</v>
      </c>
      <c r="M43" s="15">
        <v>41.715000000000003</v>
      </c>
      <c r="N43" s="15">
        <v>40.380000000000003</v>
      </c>
      <c r="O43" s="15">
        <v>39.493000000000002</v>
      </c>
      <c r="P43" s="6">
        <v>38.509</v>
      </c>
      <c r="Q43" s="6">
        <v>38.929000000000002</v>
      </c>
      <c r="R43" s="6">
        <v>39.442999999999998</v>
      </c>
      <c r="S43" s="6">
        <v>39.667000000000002</v>
      </c>
      <c r="T43" s="6">
        <v>43.076000000000001</v>
      </c>
      <c r="U43" s="6">
        <v>45.5</v>
      </c>
      <c r="V43" s="6">
        <v>49.255000000000003</v>
      </c>
      <c r="W43" s="6">
        <v>52.55</v>
      </c>
      <c r="X43" s="6">
        <v>58.884999999999998</v>
      </c>
    </row>
    <row r="44" spans="1:27">
      <c r="A44" s="2" t="s">
        <v>15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15">
        <v>8.9920000000000009</v>
      </c>
      <c r="N44" s="15">
        <v>9.3070000000000004</v>
      </c>
      <c r="O44" s="15">
        <v>9.1959999999999997</v>
      </c>
      <c r="P44" s="6">
        <v>8.8940000000000001</v>
      </c>
      <c r="Q44" s="6">
        <v>8.609</v>
      </c>
      <c r="R44" s="6">
        <v>9.0299999999999994</v>
      </c>
      <c r="S44" s="6">
        <v>8.9509000000000007</v>
      </c>
      <c r="T44" s="6">
        <v>9.1620000000000008</v>
      </c>
      <c r="U44" s="6">
        <v>9.4</v>
      </c>
      <c r="V44" s="6">
        <v>9.6745000000000001</v>
      </c>
      <c r="W44" s="6">
        <v>9.9117999999999995</v>
      </c>
      <c r="X44" s="6">
        <v>10.305999999999999</v>
      </c>
    </row>
    <row r="45" spans="1:27">
      <c r="A45" s="2" t="s">
        <v>16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15">
        <v>1.377</v>
      </c>
      <c r="N45" s="15">
        <v>1.4870000000000001</v>
      </c>
      <c r="O45" s="15">
        <v>1.21</v>
      </c>
      <c r="P45" s="6">
        <v>1.373</v>
      </c>
      <c r="Q45" s="6">
        <v>1.3120000000000001</v>
      </c>
      <c r="R45" s="6">
        <v>1.3169999999999999</v>
      </c>
      <c r="S45" s="6">
        <v>1.3429720000000001</v>
      </c>
      <c r="T45" s="6">
        <v>1.171</v>
      </c>
      <c r="U45" s="6">
        <v>1.2</v>
      </c>
      <c r="V45" s="6">
        <v>1.268991</v>
      </c>
      <c r="W45" s="6">
        <v>1.3772260000000001</v>
      </c>
      <c r="X45" s="6">
        <v>1.542</v>
      </c>
    </row>
    <row r="46" spans="1:27">
      <c r="A46" s="2" t="s">
        <v>17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5">
        <v>4.9470000000000001</v>
      </c>
      <c r="N46" s="15">
        <v>4.9649999999999999</v>
      </c>
      <c r="O46" s="15">
        <v>4.5869999999999997</v>
      </c>
      <c r="P46" s="6">
        <v>4.8609999999999998</v>
      </c>
      <c r="Q46" s="6">
        <v>4.7930000000000001</v>
      </c>
      <c r="R46" s="6">
        <v>4.9349999999999996</v>
      </c>
      <c r="S46" s="6">
        <v>5.3627539999999998</v>
      </c>
      <c r="T46" s="6">
        <v>5.4770000000000003</v>
      </c>
      <c r="U46" s="6">
        <v>5.7</v>
      </c>
      <c r="V46" s="6">
        <v>5.7824159999999996</v>
      </c>
      <c r="W46" s="6">
        <v>6.0568390000000001</v>
      </c>
      <c r="X46" s="6">
        <v>6.431</v>
      </c>
    </row>
    <row r="47" spans="1:27">
      <c r="A47" s="2" t="s">
        <v>18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5">
        <v>1.1459999999999999</v>
      </c>
      <c r="N47" s="15">
        <v>1.1910000000000001</v>
      </c>
      <c r="O47" s="15">
        <v>1.31</v>
      </c>
      <c r="P47" s="6">
        <v>1.385</v>
      </c>
      <c r="Q47" s="6">
        <v>1.198</v>
      </c>
      <c r="R47" s="6">
        <v>1.173</v>
      </c>
      <c r="S47" s="6">
        <v>1.1625030000000001</v>
      </c>
      <c r="T47" s="6">
        <v>1.339</v>
      </c>
      <c r="U47" s="6">
        <v>1.3</v>
      </c>
      <c r="V47" s="6">
        <v>1.433071</v>
      </c>
      <c r="W47" s="6">
        <v>1.4502980000000001</v>
      </c>
      <c r="X47" s="6">
        <v>1.7130000000000001</v>
      </c>
    </row>
    <row r="48" spans="1:27" s="3" customFormat="1">
      <c r="A48" s="3" t="str">
        <f>A25</f>
        <v>Total (incl. small universities)</v>
      </c>
      <c r="B48" s="11">
        <f>SUM(B42:B47)</f>
        <v>2761.252</v>
      </c>
      <c r="C48" s="11">
        <f t="shared" ref="C48:T48" si="7">SUM(C42:C47)</f>
        <v>2933.9589999999998</v>
      </c>
      <c r="D48" s="11">
        <f t="shared" si="7"/>
        <v>3065.0409999999997</v>
      </c>
      <c r="E48" s="11">
        <f t="shared" si="7"/>
        <v>3210.4409999999998</v>
      </c>
      <c r="F48" s="11">
        <f t="shared" si="7"/>
        <v>3289.0050000000001</v>
      </c>
      <c r="G48" s="12">
        <f t="shared" si="7"/>
        <v>2586.8770000000004</v>
      </c>
      <c r="H48" s="12">
        <f t="shared" si="7"/>
        <v>2677.3910000000001</v>
      </c>
      <c r="I48" s="12">
        <f t="shared" si="7"/>
        <v>2743.2670000000007</v>
      </c>
      <c r="J48" s="12">
        <f t="shared" si="7"/>
        <v>2816.6099999999997</v>
      </c>
      <c r="K48" s="12">
        <f t="shared" si="7"/>
        <v>3197.5570000000007</v>
      </c>
      <c r="L48" s="12">
        <f t="shared" si="7"/>
        <v>3340.1069999999995</v>
      </c>
      <c r="M48" s="12">
        <f t="shared" si="7"/>
        <v>3354.4860000000008</v>
      </c>
      <c r="N48" s="12">
        <f t="shared" si="7"/>
        <v>3441.7950000000005</v>
      </c>
      <c r="O48" s="12">
        <f t="shared" si="7"/>
        <v>3465.1150000000002</v>
      </c>
      <c r="P48" s="12">
        <f t="shared" si="7"/>
        <v>3584.7850000000003</v>
      </c>
      <c r="Q48" s="12">
        <f t="shared" si="7"/>
        <v>3626.0229999999997</v>
      </c>
      <c r="R48" s="12">
        <f t="shared" si="7"/>
        <v>3696.652</v>
      </c>
      <c r="S48" s="12">
        <f t="shared" si="7"/>
        <v>3802.383519</v>
      </c>
      <c r="T48" s="3">
        <f t="shared" si="7"/>
        <v>3900.9409999999998</v>
      </c>
      <c r="U48" s="12">
        <f t="shared" ref="U48" si="8">SUM(U42:U47)</f>
        <v>4120.8999999999987</v>
      </c>
      <c r="V48" s="12">
        <f t="shared" ref="V48:W48" si="9">SUM(V42:V47)</f>
        <v>4374.4547650000013</v>
      </c>
      <c r="W48" s="12">
        <f t="shared" si="9"/>
        <v>4631.4942569999994</v>
      </c>
      <c r="X48" s="12">
        <f t="shared" ref="X48" si="10">SUM(X42:X47)</f>
        <v>5194.7559999999994</v>
      </c>
    </row>
    <row r="49" spans="1:24">
      <c r="B49" s="5"/>
      <c r="C49" s="5"/>
      <c r="D49" s="5"/>
      <c r="E49" s="5"/>
      <c r="F49" s="5"/>
      <c r="G49" s="6"/>
      <c r="H49" s="6"/>
    </row>
    <row r="50" spans="1:24">
      <c r="A50" s="3" t="s">
        <v>38</v>
      </c>
      <c r="B50" s="9"/>
      <c r="C50" s="9"/>
      <c r="D50" s="9"/>
      <c r="E50" s="9"/>
      <c r="F50" s="9"/>
      <c r="S50" s="3"/>
    </row>
    <row r="51" spans="1:24" s="3" customFormat="1"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</row>
    <row r="52" spans="1:24">
      <c r="A52" s="2" t="s">
        <v>0</v>
      </c>
      <c r="B52" s="5">
        <v>55.134</v>
      </c>
      <c r="C52" s="5">
        <v>56.8</v>
      </c>
      <c r="D52" s="5">
        <v>68.099999999999994</v>
      </c>
      <c r="E52" s="5">
        <v>36.1</v>
      </c>
      <c r="F52" s="5">
        <v>40.6</v>
      </c>
      <c r="G52" s="6">
        <v>40.6</v>
      </c>
      <c r="H52" s="6">
        <v>47.5</v>
      </c>
      <c r="I52" s="6">
        <v>50</v>
      </c>
      <c r="J52" s="6">
        <v>54.9</v>
      </c>
      <c r="K52" s="6">
        <v>119.5</v>
      </c>
      <c r="L52" s="6">
        <v>135.19999999999999</v>
      </c>
      <c r="M52" s="6">
        <v>153.19999999999999</v>
      </c>
      <c r="N52" s="6">
        <v>163.6</v>
      </c>
      <c r="O52" s="15">
        <v>155.9</v>
      </c>
      <c r="P52" s="6">
        <v>162.5</v>
      </c>
      <c r="Q52" s="6">
        <v>164.1</v>
      </c>
      <c r="R52" s="6">
        <v>171.4</v>
      </c>
      <c r="S52" s="6">
        <v>178.6</v>
      </c>
      <c r="T52" s="6">
        <v>179.7</v>
      </c>
      <c r="U52" s="6">
        <v>187.6</v>
      </c>
      <c r="V52" s="6">
        <v>194.9</v>
      </c>
      <c r="W52" s="6">
        <v>190.5</v>
      </c>
      <c r="X52" s="6">
        <v>198.4</v>
      </c>
    </row>
    <row r="53" spans="1:24">
      <c r="A53" s="2" t="s">
        <v>1</v>
      </c>
      <c r="B53" s="5">
        <v>120.678</v>
      </c>
      <c r="C53" s="5">
        <v>142.398</v>
      </c>
      <c r="D53" s="5">
        <v>158.69300000000001</v>
      </c>
      <c r="E53" s="5">
        <v>164.67099999999999</v>
      </c>
      <c r="F53" s="5">
        <v>144.23099999999999</v>
      </c>
      <c r="G53" s="6">
        <v>144.23099999999999</v>
      </c>
      <c r="H53" s="6">
        <v>142.33199999999999</v>
      </c>
      <c r="I53" s="6">
        <v>156.57400000000001</v>
      </c>
      <c r="J53" s="6">
        <v>159.04499999999999</v>
      </c>
      <c r="K53" s="6">
        <v>185.98400000000001</v>
      </c>
      <c r="L53" s="6">
        <v>231.49</v>
      </c>
      <c r="M53" s="6">
        <v>222.29300000000001</v>
      </c>
      <c r="N53" s="6">
        <v>223.58699999999999</v>
      </c>
      <c r="O53" s="15">
        <v>224.696</v>
      </c>
      <c r="P53" s="6">
        <v>234.18600000000001</v>
      </c>
      <c r="Q53" s="6">
        <v>236.93299999999999</v>
      </c>
      <c r="R53" s="6">
        <v>230.25700000000001</v>
      </c>
      <c r="S53" s="6">
        <v>219.398</v>
      </c>
      <c r="T53" s="6">
        <v>233.36600000000001</v>
      </c>
      <c r="U53" s="6">
        <v>242.01300000000001</v>
      </c>
      <c r="V53" s="6">
        <v>261.76100000000002</v>
      </c>
      <c r="W53" s="6">
        <v>267.02600000000001</v>
      </c>
      <c r="X53" s="6">
        <v>297.17099999999999</v>
      </c>
    </row>
    <row r="54" spans="1:24">
      <c r="A54" s="2" t="s">
        <v>2</v>
      </c>
      <c r="B54" s="5">
        <v>62.848999999999997</v>
      </c>
      <c r="C54" s="5">
        <v>63.1</v>
      </c>
      <c r="D54" s="5">
        <v>70.302999999999997</v>
      </c>
      <c r="E54" s="5">
        <v>83.837000000000003</v>
      </c>
      <c r="F54" s="5">
        <v>86.375</v>
      </c>
      <c r="G54" s="6">
        <v>86.375</v>
      </c>
      <c r="H54" s="6">
        <v>76.489999999999995</v>
      </c>
      <c r="I54" s="6">
        <v>78.259</v>
      </c>
      <c r="J54" s="6">
        <v>86.614000000000004</v>
      </c>
      <c r="K54" s="6">
        <v>105.34099999999999</v>
      </c>
      <c r="L54" s="6">
        <v>122.754</v>
      </c>
      <c r="M54" s="6">
        <v>146.39500000000001</v>
      </c>
      <c r="N54" s="6">
        <v>151.613</v>
      </c>
      <c r="O54" s="15">
        <v>174.55699999999999</v>
      </c>
      <c r="P54" s="6">
        <v>183.709</v>
      </c>
      <c r="Q54" s="6">
        <v>176.21</v>
      </c>
      <c r="R54" s="6">
        <v>176.27099999999999</v>
      </c>
      <c r="S54" s="6">
        <v>163.02959999999999</v>
      </c>
      <c r="T54" s="6">
        <v>159.869</v>
      </c>
      <c r="U54" s="6">
        <v>143.50360000000001</v>
      </c>
      <c r="V54" s="6">
        <v>147.30000000000001</v>
      </c>
      <c r="W54" s="6">
        <v>136.2766</v>
      </c>
      <c r="X54" s="6">
        <v>160.518</v>
      </c>
    </row>
    <row r="55" spans="1:24">
      <c r="A55" s="2" t="s">
        <v>3</v>
      </c>
      <c r="B55" s="5">
        <v>40.159999999999997</v>
      </c>
      <c r="C55" s="5">
        <v>66.796000000000006</v>
      </c>
      <c r="D55" s="5">
        <v>77.3</v>
      </c>
      <c r="E55" s="5">
        <v>90.1</v>
      </c>
      <c r="F55" s="5">
        <v>105.7</v>
      </c>
      <c r="G55" s="6">
        <v>105.7</v>
      </c>
      <c r="H55" s="6">
        <v>128</v>
      </c>
      <c r="I55" s="6">
        <v>131.19999999999999</v>
      </c>
      <c r="J55" s="6">
        <v>140.80000000000001</v>
      </c>
      <c r="K55" s="6">
        <v>141.69999999999999</v>
      </c>
      <c r="L55" s="6">
        <v>124</v>
      </c>
      <c r="M55" s="6">
        <v>141.80000000000001</v>
      </c>
      <c r="N55" s="6">
        <v>156.80000000000001</v>
      </c>
      <c r="O55" s="15">
        <v>152.9</v>
      </c>
      <c r="P55" s="6">
        <v>140.1</v>
      </c>
      <c r="Q55" s="6">
        <v>167.1</v>
      </c>
      <c r="R55" s="6">
        <v>177.8</v>
      </c>
      <c r="S55" s="6">
        <v>177</v>
      </c>
      <c r="T55" s="6">
        <v>186.9</v>
      </c>
      <c r="U55" s="6">
        <v>191.6</v>
      </c>
      <c r="V55" s="6">
        <v>205</v>
      </c>
      <c r="W55" s="6">
        <v>190.4</v>
      </c>
      <c r="X55" s="6">
        <v>205.9</v>
      </c>
    </row>
    <row r="56" spans="1:24">
      <c r="A56" s="2" t="s">
        <v>4</v>
      </c>
      <c r="B56" s="5">
        <v>26.408999999999999</v>
      </c>
      <c r="C56" s="5">
        <v>32.036000000000001</v>
      </c>
      <c r="D56" s="5">
        <v>37.619999999999997</v>
      </c>
      <c r="E56" s="5">
        <v>34.832000000000001</v>
      </c>
      <c r="F56" s="5">
        <v>40.493000000000002</v>
      </c>
      <c r="G56" s="6">
        <v>40.493000000000002</v>
      </c>
      <c r="H56" s="6">
        <v>49.478000000000002</v>
      </c>
      <c r="I56" s="6">
        <v>40.901000000000003</v>
      </c>
      <c r="J56" s="6">
        <v>49.362000000000002</v>
      </c>
      <c r="K56" s="6">
        <v>57.311999999999998</v>
      </c>
      <c r="L56" s="6">
        <v>75.126000000000005</v>
      </c>
      <c r="M56" s="6">
        <v>78.245999999999995</v>
      </c>
      <c r="N56" s="6">
        <v>85.802000000000007</v>
      </c>
      <c r="O56" s="15">
        <v>89.858999999999995</v>
      </c>
      <c r="P56" s="6">
        <v>91.709000000000003</v>
      </c>
      <c r="Q56" s="6">
        <v>88.82</v>
      </c>
      <c r="R56" s="6">
        <v>108.136</v>
      </c>
      <c r="S56" s="6">
        <v>98.55</v>
      </c>
      <c r="T56" s="6">
        <v>100.628</v>
      </c>
      <c r="U56" s="6">
        <v>110.02800000000001</v>
      </c>
      <c r="V56" s="6">
        <v>112.035</v>
      </c>
      <c r="W56" s="6">
        <v>110.98699999999999</v>
      </c>
      <c r="X56" s="6">
        <v>118.746</v>
      </c>
    </row>
    <row r="57" spans="1:24">
      <c r="A57" s="2" t="s">
        <v>5</v>
      </c>
      <c r="B57" s="5">
        <v>54.180999999999997</v>
      </c>
      <c r="C57" s="5">
        <v>43.7</v>
      </c>
      <c r="D57" s="5">
        <v>54.4</v>
      </c>
      <c r="E57" s="5">
        <v>57.2</v>
      </c>
      <c r="F57" s="5">
        <v>81</v>
      </c>
      <c r="G57" s="2">
        <v>81</v>
      </c>
      <c r="H57" s="6">
        <v>81.400000000000006</v>
      </c>
      <c r="I57" s="6">
        <v>69.7</v>
      </c>
      <c r="J57" s="6">
        <v>73.3</v>
      </c>
      <c r="K57" s="6">
        <v>85.585999999999999</v>
      </c>
      <c r="L57" s="6">
        <v>93.528000000000006</v>
      </c>
      <c r="M57" s="6">
        <v>87.454999999999998</v>
      </c>
      <c r="N57" s="6">
        <v>95.795000000000002</v>
      </c>
      <c r="O57" s="15">
        <v>94.7</v>
      </c>
      <c r="P57" s="6">
        <v>92.6</v>
      </c>
      <c r="Q57" s="6">
        <v>94.2</v>
      </c>
      <c r="R57" s="35">
        <v>209.7</v>
      </c>
      <c r="S57" s="20">
        <v>215.7</v>
      </c>
      <c r="T57" s="6">
        <v>228</v>
      </c>
      <c r="U57" s="6">
        <v>237.7</v>
      </c>
      <c r="V57" s="6">
        <v>251.3</v>
      </c>
      <c r="W57" s="6">
        <v>241.6</v>
      </c>
      <c r="X57" s="6">
        <v>254.2</v>
      </c>
    </row>
    <row r="58" spans="1:24">
      <c r="A58" s="2" t="s">
        <v>6</v>
      </c>
      <c r="B58" s="5">
        <v>59.853999999999999</v>
      </c>
      <c r="C58" s="5">
        <v>39.659999999999997</v>
      </c>
      <c r="D58" s="5">
        <v>45.5</v>
      </c>
      <c r="E58" s="5">
        <v>50</v>
      </c>
      <c r="F58" s="5">
        <v>56.3</v>
      </c>
      <c r="G58" s="6">
        <v>56.3</v>
      </c>
      <c r="H58" s="6">
        <v>56.5</v>
      </c>
      <c r="I58" s="6">
        <v>64.900000000000006</v>
      </c>
      <c r="J58" s="6">
        <v>67.5</v>
      </c>
      <c r="K58" s="6">
        <v>80.5</v>
      </c>
      <c r="L58" s="6">
        <v>80.599999999999994</v>
      </c>
      <c r="M58" s="6">
        <v>85.9</v>
      </c>
      <c r="N58" s="6">
        <v>91</v>
      </c>
      <c r="O58" s="15">
        <v>93.7</v>
      </c>
      <c r="P58" s="6">
        <v>89.52</v>
      </c>
      <c r="Q58" s="6">
        <v>95.153000000000006</v>
      </c>
      <c r="R58" s="6">
        <v>85.85</v>
      </c>
      <c r="S58" s="6">
        <v>90.668999999999997</v>
      </c>
      <c r="T58" s="6">
        <v>90.869</v>
      </c>
      <c r="U58" s="6">
        <v>93.631</v>
      </c>
      <c r="V58" s="6">
        <v>93.494</v>
      </c>
      <c r="W58" s="6">
        <v>82.820999999999998</v>
      </c>
      <c r="X58" s="6">
        <v>89.947999999999993</v>
      </c>
    </row>
    <row r="59" spans="1:24">
      <c r="A59" s="2" t="s">
        <v>7</v>
      </c>
      <c r="B59" s="5">
        <v>69.334000000000003</v>
      </c>
      <c r="C59" s="5">
        <v>72.069999999999993</v>
      </c>
      <c r="D59" s="5">
        <v>85.504999999999995</v>
      </c>
      <c r="E59" s="5">
        <v>87.838999999999999</v>
      </c>
      <c r="F59" s="5">
        <v>91.974999999999994</v>
      </c>
      <c r="G59" s="6">
        <v>91.974999999999994</v>
      </c>
      <c r="H59" s="6">
        <v>96.554000000000002</v>
      </c>
      <c r="I59" s="6">
        <v>100.553</v>
      </c>
      <c r="J59" s="6">
        <v>94.007000000000005</v>
      </c>
      <c r="K59" s="6">
        <v>118.53100000000001</v>
      </c>
      <c r="L59" s="6">
        <v>127.667</v>
      </c>
      <c r="M59" s="6">
        <v>136.12100000000001</v>
      </c>
      <c r="N59" s="6">
        <v>149.61699999999999</v>
      </c>
      <c r="O59" s="15">
        <v>168.786</v>
      </c>
      <c r="P59" s="6">
        <v>174.989</v>
      </c>
      <c r="Q59" s="6">
        <v>179.21299999999999</v>
      </c>
      <c r="R59" s="6">
        <v>177.316</v>
      </c>
      <c r="S59" s="6">
        <v>172.571</v>
      </c>
      <c r="T59" s="6">
        <v>175.696</v>
      </c>
      <c r="U59" s="6">
        <v>181.16399999999999</v>
      </c>
      <c r="V59" s="6">
        <v>193.82300000000001</v>
      </c>
      <c r="W59" s="6">
        <v>191.303</v>
      </c>
      <c r="X59" s="6">
        <v>217.17500000000001</v>
      </c>
    </row>
    <row r="60" spans="1:24">
      <c r="A60" s="2" t="s">
        <v>8</v>
      </c>
      <c r="B60" s="5">
        <v>6.4329999999999998</v>
      </c>
      <c r="C60" s="5">
        <v>22.664999999999999</v>
      </c>
      <c r="D60" s="5">
        <v>24.824000000000002</v>
      </c>
      <c r="E60" s="5">
        <v>25.03</v>
      </c>
      <c r="F60" s="5">
        <v>27.196000000000002</v>
      </c>
      <c r="G60" s="6">
        <v>27.196000000000002</v>
      </c>
      <c r="H60" s="6">
        <v>29.385999999999999</v>
      </c>
      <c r="I60" s="6">
        <v>36.198999999999998</v>
      </c>
      <c r="J60" s="6">
        <v>47.594999999999999</v>
      </c>
      <c r="K60" s="6">
        <v>54.606999999999999</v>
      </c>
      <c r="L60" s="6">
        <v>55.728999999999999</v>
      </c>
      <c r="M60" s="6">
        <v>57.633000000000003</v>
      </c>
      <c r="N60" s="6">
        <v>53.156999999999996</v>
      </c>
      <c r="O60" s="15">
        <v>46.765000000000001</v>
      </c>
      <c r="P60" s="6">
        <v>42.228000000000002</v>
      </c>
      <c r="Q60" s="6">
        <v>43.78</v>
      </c>
      <c r="R60" s="6">
        <v>43.865000000000002</v>
      </c>
      <c r="S60" s="6">
        <v>45.333641999999998</v>
      </c>
      <c r="T60" s="6">
        <v>49.042000000000002</v>
      </c>
      <c r="U60" s="6">
        <v>49.393025000000002</v>
      </c>
      <c r="V60" s="6">
        <v>50.6</v>
      </c>
      <c r="W60" s="6">
        <v>46.563324999999999</v>
      </c>
      <c r="X60" s="6">
        <v>49.036999999999999</v>
      </c>
    </row>
    <row r="61" spans="1:24">
      <c r="A61" s="2" t="s">
        <v>9</v>
      </c>
      <c r="B61" s="5">
        <v>65.837999999999994</v>
      </c>
      <c r="C61" s="5">
        <v>65.561999999999998</v>
      </c>
      <c r="D61" s="5">
        <v>75.896000000000001</v>
      </c>
      <c r="E61" s="5">
        <v>71.304000000000002</v>
      </c>
      <c r="F61" s="5">
        <v>80.644999999999996</v>
      </c>
      <c r="G61" s="6">
        <v>80.644999999999996</v>
      </c>
      <c r="H61" s="6">
        <v>82.680999999999997</v>
      </c>
      <c r="I61" s="6">
        <v>97.668999999999997</v>
      </c>
      <c r="J61" s="6">
        <v>105.866</v>
      </c>
      <c r="K61" s="6">
        <v>129.822</v>
      </c>
      <c r="L61" s="6">
        <v>135.36799999999999</v>
      </c>
      <c r="M61" s="6">
        <v>142.197</v>
      </c>
      <c r="N61" s="6">
        <v>143.345</v>
      </c>
      <c r="O61" s="15">
        <v>149.97200000000001</v>
      </c>
      <c r="P61" s="6">
        <v>143.15799999999999</v>
      </c>
      <c r="Q61" s="6">
        <v>175.39599999999999</v>
      </c>
      <c r="R61" s="6">
        <v>179.727</v>
      </c>
      <c r="S61" s="6">
        <v>184.77799999999999</v>
      </c>
      <c r="T61" s="6">
        <v>195.708</v>
      </c>
      <c r="U61" s="6">
        <v>210.011</v>
      </c>
      <c r="V61" s="6">
        <v>215.70099999999999</v>
      </c>
      <c r="W61" s="6">
        <v>198.39699999999999</v>
      </c>
      <c r="X61" s="6">
        <v>206.096</v>
      </c>
    </row>
    <row r="62" spans="1:24">
      <c r="A62" s="2" t="s">
        <v>10</v>
      </c>
      <c r="B62" s="5">
        <v>36.121000000000002</v>
      </c>
      <c r="C62" s="5">
        <v>36.393000000000001</v>
      </c>
      <c r="D62" s="5">
        <v>42.8</v>
      </c>
      <c r="E62" s="5">
        <v>44.5</v>
      </c>
      <c r="F62" s="5">
        <v>52.3</v>
      </c>
      <c r="G62" s="6">
        <v>52.3</v>
      </c>
      <c r="H62" s="6">
        <v>58.4</v>
      </c>
      <c r="I62" s="6">
        <v>64.599999999999994</v>
      </c>
      <c r="J62" s="6">
        <v>66.599999999999994</v>
      </c>
      <c r="K62" s="6">
        <v>72.400000000000006</v>
      </c>
      <c r="L62" s="6">
        <v>80.900000000000006</v>
      </c>
      <c r="M62" s="6">
        <v>96.4</v>
      </c>
      <c r="N62" s="6">
        <v>98.6</v>
      </c>
      <c r="O62" s="15">
        <v>93.2</v>
      </c>
      <c r="P62" s="6">
        <v>94.1</v>
      </c>
      <c r="Q62" s="6">
        <v>96.3</v>
      </c>
      <c r="R62" s="6">
        <v>95.7</v>
      </c>
      <c r="S62" s="6">
        <v>98.4</v>
      </c>
      <c r="T62" s="6">
        <v>99.2</v>
      </c>
      <c r="U62" s="6">
        <v>103.9</v>
      </c>
      <c r="V62" s="6">
        <v>110.5</v>
      </c>
      <c r="W62" s="6">
        <v>111.1</v>
      </c>
      <c r="X62" s="6">
        <v>113.8</v>
      </c>
    </row>
    <row r="63" spans="1:24">
      <c r="A63" s="2" t="s">
        <v>11</v>
      </c>
      <c r="B63" s="5">
        <v>40.476999999999997</v>
      </c>
      <c r="C63" s="5">
        <v>45.469000000000001</v>
      </c>
      <c r="D63" s="5">
        <v>50.6</v>
      </c>
      <c r="E63" s="5">
        <v>55.7</v>
      </c>
      <c r="F63" s="5">
        <v>64.8</v>
      </c>
      <c r="G63" s="6">
        <v>64.8</v>
      </c>
      <c r="H63" s="6">
        <v>63.8</v>
      </c>
      <c r="I63" s="6">
        <v>65</v>
      </c>
      <c r="J63" s="6">
        <v>66.400000000000006</v>
      </c>
      <c r="K63" s="6">
        <v>62.8</v>
      </c>
      <c r="L63" s="6">
        <v>77.2</v>
      </c>
      <c r="M63" s="6">
        <v>77.400000000000006</v>
      </c>
      <c r="N63" s="6">
        <v>83.4</v>
      </c>
      <c r="O63" s="15">
        <v>91.1</v>
      </c>
      <c r="P63" s="6">
        <v>92</v>
      </c>
      <c r="Q63" s="6">
        <v>86</v>
      </c>
      <c r="R63" s="6">
        <v>83.2</v>
      </c>
      <c r="S63" s="6">
        <v>80.099999999999994</v>
      </c>
      <c r="T63" s="6">
        <v>74.400000000000006</v>
      </c>
      <c r="U63" s="6">
        <v>75.8</v>
      </c>
      <c r="V63" s="6">
        <v>83.9</v>
      </c>
      <c r="W63" s="6">
        <v>79.8</v>
      </c>
      <c r="X63" s="6">
        <v>88.3</v>
      </c>
    </row>
    <row r="64" spans="1:24">
      <c r="A64" s="2" t="s">
        <v>12</v>
      </c>
      <c r="B64" s="5">
        <v>44.561</v>
      </c>
      <c r="C64" s="5">
        <v>45.3</v>
      </c>
      <c r="D64" s="5">
        <v>46.7</v>
      </c>
      <c r="E64" s="5">
        <v>47.5</v>
      </c>
      <c r="F64" s="5">
        <v>50.6</v>
      </c>
      <c r="G64" s="6">
        <v>50.6</v>
      </c>
      <c r="H64" s="6">
        <v>53.231000000000002</v>
      </c>
      <c r="I64" s="6">
        <v>54.661999999999999</v>
      </c>
      <c r="J64" s="6">
        <v>69.126000000000005</v>
      </c>
      <c r="K64" s="6">
        <v>80.41</v>
      </c>
      <c r="L64" s="6">
        <v>91.587999999999994</v>
      </c>
      <c r="M64" s="6">
        <v>95.638000000000005</v>
      </c>
      <c r="N64" s="6">
        <v>98.63</v>
      </c>
      <c r="O64" s="15">
        <v>107.244</v>
      </c>
      <c r="P64" s="6">
        <v>110.855</v>
      </c>
      <c r="Q64" s="6">
        <v>103.828</v>
      </c>
      <c r="R64" s="6">
        <v>92.512</v>
      </c>
      <c r="S64" s="6">
        <v>89.305999999999997</v>
      </c>
      <c r="T64" s="6">
        <v>86.397999999999996</v>
      </c>
      <c r="U64" s="6">
        <v>92.843000000000004</v>
      </c>
      <c r="V64" s="6">
        <v>100.229</v>
      </c>
      <c r="W64" s="6">
        <v>93.343000000000004</v>
      </c>
      <c r="X64" s="6">
        <v>105.08499999999999</v>
      </c>
    </row>
    <row r="65" spans="1:24" s="3" customFormat="1">
      <c r="A65" s="3" t="str">
        <f>A42</f>
        <v>Total</v>
      </c>
      <c r="B65" s="11">
        <f t="shared" ref="B65:T65" si="11">SUM(B52:B64)</f>
        <v>682.029</v>
      </c>
      <c r="C65" s="11">
        <f t="shared" si="11"/>
        <v>731.94899999999996</v>
      </c>
      <c r="D65" s="11">
        <f t="shared" si="11"/>
        <v>838.24099999999999</v>
      </c>
      <c r="E65" s="11">
        <f t="shared" si="11"/>
        <v>848.61299999999994</v>
      </c>
      <c r="F65" s="11">
        <f t="shared" si="11"/>
        <v>922.21499999999992</v>
      </c>
      <c r="G65" s="12">
        <f t="shared" si="11"/>
        <v>922.21499999999992</v>
      </c>
      <c r="H65" s="13">
        <f t="shared" si="11"/>
        <v>965.75199999999995</v>
      </c>
      <c r="I65" s="13">
        <f t="shared" si="11"/>
        <v>1010.217</v>
      </c>
      <c r="J65" s="13">
        <f t="shared" si="11"/>
        <v>1081.115</v>
      </c>
      <c r="K65" s="13">
        <f t="shared" si="11"/>
        <v>1294.4930000000004</v>
      </c>
      <c r="L65" s="13">
        <f t="shared" si="11"/>
        <v>1431.15</v>
      </c>
      <c r="M65" s="13">
        <f t="shared" si="11"/>
        <v>1520.6780000000003</v>
      </c>
      <c r="N65" s="13">
        <f t="shared" si="11"/>
        <v>1594.9459999999999</v>
      </c>
      <c r="O65" s="13">
        <f t="shared" si="11"/>
        <v>1643.3790000000001</v>
      </c>
      <c r="P65" s="8">
        <f t="shared" si="11"/>
        <v>1651.6539999999998</v>
      </c>
      <c r="Q65" s="8">
        <f t="shared" si="11"/>
        <v>1707.0329999999999</v>
      </c>
      <c r="R65" s="8">
        <f t="shared" si="11"/>
        <v>1831.7340000000002</v>
      </c>
      <c r="S65" s="8">
        <f t="shared" si="11"/>
        <v>1813.435242</v>
      </c>
      <c r="T65" s="8">
        <f t="shared" si="11"/>
        <v>1859.7760000000001</v>
      </c>
      <c r="U65" s="8">
        <f t="shared" ref="U65" si="12">SUM(U52:U64)</f>
        <v>1919.1866250000003</v>
      </c>
      <c r="V65" s="8">
        <f>SUM(V52:V64)</f>
        <v>2020.5430000000001</v>
      </c>
      <c r="W65" s="8">
        <f>SUM(W52:W64)</f>
        <v>1940.1169249999998</v>
      </c>
      <c r="X65" s="8">
        <f>SUM(X52:X64)</f>
        <v>2104.3759999999997</v>
      </c>
    </row>
    <row r="66" spans="1:24">
      <c r="A66" s="2" t="s">
        <v>13</v>
      </c>
      <c r="B66" s="14">
        <v>0.36899999999999999</v>
      </c>
      <c r="C66" s="14">
        <v>0.438</v>
      </c>
      <c r="D66" s="14">
        <v>0.39700000000000002</v>
      </c>
      <c r="E66" s="14">
        <v>0.875</v>
      </c>
      <c r="F66" s="14">
        <v>4.0190000000000001</v>
      </c>
      <c r="G66" s="15">
        <v>4.0190000000000001</v>
      </c>
      <c r="H66" s="15">
        <v>3.3530000000000002</v>
      </c>
      <c r="I66" s="15">
        <v>3.0819999999999999</v>
      </c>
      <c r="J66" s="15">
        <v>5.3339999999999996</v>
      </c>
      <c r="K66" s="15">
        <v>4.4690000000000003</v>
      </c>
      <c r="L66" s="15">
        <v>4.9980000000000002</v>
      </c>
      <c r="M66" s="15">
        <v>4</v>
      </c>
      <c r="N66" s="15">
        <v>3.548</v>
      </c>
      <c r="O66" s="15">
        <v>4.9720000000000004</v>
      </c>
      <c r="P66" s="6">
        <v>4.2489999999999997</v>
      </c>
      <c r="Q66" s="6">
        <v>3.9849999999999999</v>
      </c>
      <c r="R66" s="6">
        <v>4.7249999999999996</v>
      </c>
      <c r="S66" s="6">
        <v>5.3360000000000003</v>
      </c>
      <c r="T66" s="6">
        <v>3.6480000000000001</v>
      </c>
      <c r="U66" s="6">
        <v>4.1159999999999997</v>
      </c>
      <c r="V66" s="6">
        <v>3.4950000000000001</v>
      </c>
      <c r="W66" s="6">
        <v>2.548</v>
      </c>
      <c r="X66" s="6">
        <v>3.1230000000000002</v>
      </c>
    </row>
    <row r="67" spans="1:24">
      <c r="A67" s="2" t="s">
        <v>15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15">
        <v>1.3</v>
      </c>
      <c r="N67" s="15">
        <v>1.0569999999999999</v>
      </c>
      <c r="O67" s="15">
        <v>0.92300000000000004</v>
      </c>
      <c r="P67" s="6">
        <v>0.70399999999999996</v>
      </c>
      <c r="Q67" s="6">
        <v>0.92</v>
      </c>
      <c r="R67" s="6">
        <v>0.83799999999999997</v>
      </c>
      <c r="S67" s="6">
        <v>0.58079999999999998</v>
      </c>
      <c r="T67" s="6">
        <v>0.51800000000000002</v>
      </c>
      <c r="U67" s="6">
        <v>0.41949999999999998</v>
      </c>
      <c r="V67" s="6">
        <v>0.8004</v>
      </c>
      <c r="W67" s="6">
        <v>0.91559999999999997</v>
      </c>
      <c r="X67" s="6">
        <v>1.1910000000000001</v>
      </c>
    </row>
    <row r="68" spans="1:24">
      <c r="A68" s="2" t="s">
        <v>16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15">
        <v>1.4999999999999999E-2</v>
      </c>
      <c r="N68" s="15">
        <v>1.4999999999999999E-2</v>
      </c>
      <c r="O68" s="15">
        <v>1.4999999999999999E-2</v>
      </c>
      <c r="P68" s="6">
        <v>1.4999999999999999E-2</v>
      </c>
      <c r="Q68" s="6">
        <v>1.4999999999999999E-2</v>
      </c>
      <c r="R68" s="6">
        <v>1.7000000000000001E-2</v>
      </c>
      <c r="S68" s="6">
        <v>1.6633999999999999E-2</v>
      </c>
      <c r="T68" s="6">
        <v>1.7000000000000001E-2</v>
      </c>
      <c r="U68" s="6">
        <v>2.9308000000000001E-2</v>
      </c>
      <c r="V68" s="6">
        <v>2.6898999999999999E-2</v>
      </c>
      <c r="W68" s="6">
        <v>0.31296299999999999</v>
      </c>
      <c r="X68" s="6">
        <v>0.154</v>
      </c>
    </row>
    <row r="69" spans="1:24">
      <c r="A69" s="2" t="s">
        <v>17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15">
        <v>0.54800000000000004</v>
      </c>
      <c r="N69" s="15">
        <v>0.20599999999999999</v>
      </c>
      <c r="O69" s="15">
        <v>0.218</v>
      </c>
      <c r="P69" s="6">
        <v>0.24199999999999999</v>
      </c>
      <c r="Q69" s="6">
        <v>0.254</v>
      </c>
      <c r="R69" s="6">
        <v>0.65600000000000003</v>
      </c>
      <c r="S69" s="6">
        <v>0.68239499999999997</v>
      </c>
      <c r="T69" s="6">
        <v>1.0720000000000001</v>
      </c>
      <c r="U69" s="6">
        <v>1.0870759999999999</v>
      </c>
      <c r="V69" s="6">
        <v>1.4530909999999999</v>
      </c>
      <c r="W69" s="6">
        <v>1.019922</v>
      </c>
      <c r="X69" s="6">
        <v>1.8120000000000001</v>
      </c>
    </row>
    <row r="70" spans="1:24">
      <c r="A70" s="2" t="s">
        <v>18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5">
        <v>0</v>
      </c>
      <c r="N70" s="15">
        <v>0</v>
      </c>
      <c r="O70" s="15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</row>
    <row r="71" spans="1:24" s="3" customFormat="1">
      <c r="A71" s="3" t="str">
        <f>A48</f>
        <v>Total (incl. small universities)</v>
      </c>
      <c r="B71" s="11">
        <f>SUM(B65:B70)</f>
        <v>682.39800000000002</v>
      </c>
      <c r="C71" s="11">
        <f t="shared" ref="C71:T71" si="13">SUM(C65:C70)</f>
        <v>732.38699999999994</v>
      </c>
      <c r="D71" s="11">
        <f t="shared" si="13"/>
        <v>838.63800000000003</v>
      </c>
      <c r="E71" s="11">
        <f t="shared" si="13"/>
        <v>849.48799999999994</v>
      </c>
      <c r="F71" s="11">
        <f t="shared" si="13"/>
        <v>926.23399999999992</v>
      </c>
      <c r="G71" s="12">
        <f t="shared" si="13"/>
        <v>926.23399999999992</v>
      </c>
      <c r="H71" s="12">
        <f t="shared" si="13"/>
        <v>969.1049999999999</v>
      </c>
      <c r="I71" s="12">
        <f t="shared" si="13"/>
        <v>1013.299</v>
      </c>
      <c r="J71" s="12">
        <f t="shared" si="13"/>
        <v>1086.4490000000001</v>
      </c>
      <c r="K71" s="12">
        <f t="shared" si="13"/>
        <v>1298.9620000000004</v>
      </c>
      <c r="L71" s="12">
        <f t="shared" si="13"/>
        <v>1436.1480000000001</v>
      </c>
      <c r="M71" s="12">
        <f t="shared" si="13"/>
        <v>1526.5410000000004</v>
      </c>
      <c r="N71" s="12">
        <f t="shared" si="13"/>
        <v>1599.7719999999999</v>
      </c>
      <c r="O71" s="12">
        <f t="shared" si="13"/>
        <v>1649.5070000000003</v>
      </c>
      <c r="P71" s="12">
        <f t="shared" si="13"/>
        <v>1656.8639999999998</v>
      </c>
      <c r="Q71" s="12">
        <f t="shared" si="13"/>
        <v>1712.2069999999999</v>
      </c>
      <c r="R71" s="12">
        <f t="shared" si="13"/>
        <v>1837.97</v>
      </c>
      <c r="S71" s="12">
        <f t="shared" si="13"/>
        <v>1820.0510710000001</v>
      </c>
      <c r="T71" s="8">
        <f t="shared" si="13"/>
        <v>1865.0309999999999</v>
      </c>
      <c r="U71" s="12">
        <f t="shared" ref="U71" si="14">SUM(U65:U70)</f>
        <v>1924.8385090000002</v>
      </c>
      <c r="V71" s="8">
        <f>SUM(V65:V70)</f>
        <v>2026.3183900000001</v>
      </c>
      <c r="W71" s="12">
        <f>SUM(W65:W70)</f>
        <v>1944.9134099999999</v>
      </c>
      <c r="X71" s="12">
        <f>SUM(X65:X70)</f>
        <v>2110.6559999999995</v>
      </c>
    </row>
    <row r="72" spans="1:24" s="3" customFormat="1"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8"/>
      <c r="N72" s="8"/>
      <c r="T72" s="2"/>
    </row>
    <row r="73" spans="1:24" s="3" customFormat="1">
      <c r="A73" s="3" t="s">
        <v>39</v>
      </c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8"/>
      <c r="N73" s="8"/>
    </row>
    <row r="74" spans="1:24" s="3" customFormat="1"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</row>
    <row r="75" spans="1:24" s="3" customFormat="1">
      <c r="A75" s="2" t="s">
        <v>0</v>
      </c>
      <c r="B75" s="5">
        <v>17.471</v>
      </c>
      <c r="C75" s="5">
        <v>17.899999999999999</v>
      </c>
      <c r="D75" s="5">
        <v>19.8</v>
      </c>
      <c r="E75" s="5">
        <v>22.1</v>
      </c>
      <c r="F75" s="5">
        <v>24.2</v>
      </c>
      <c r="G75" s="6">
        <v>24.2</v>
      </c>
      <c r="H75" s="6">
        <v>25.4</v>
      </c>
      <c r="I75" s="6">
        <v>25.9</v>
      </c>
      <c r="J75" s="6">
        <v>26.7</v>
      </c>
      <c r="K75" s="6">
        <v>28</v>
      </c>
      <c r="L75" s="6">
        <v>28.9</v>
      </c>
      <c r="M75" s="6">
        <v>31</v>
      </c>
      <c r="N75" s="6">
        <v>36.4</v>
      </c>
      <c r="O75" s="15">
        <v>39</v>
      </c>
      <c r="P75" s="6">
        <v>44.4</v>
      </c>
      <c r="Q75" s="6">
        <v>51.3</v>
      </c>
      <c r="R75" s="6">
        <v>56.6</v>
      </c>
      <c r="S75" s="6">
        <v>61.2</v>
      </c>
      <c r="T75" s="6">
        <v>64.3</v>
      </c>
      <c r="U75" s="6">
        <v>68.400000000000006</v>
      </c>
      <c r="V75" s="6">
        <v>71.3</v>
      </c>
      <c r="W75" s="6">
        <v>76</v>
      </c>
      <c r="X75" s="6">
        <v>70.400000000000006</v>
      </c>
    </row>
    <row r="76" spans="1:24" s="3" customFormat="1">
      <c r="A76" s="2" t="s">
        <v>1</v>
      </c>
      <c r="B76" s="5">
        <v>26.058</v>
      </c>
      <c r="C76" s="5">
        <v>26.672000000000001</v>
      </c>
      <c r="D76" s="5">
        <v>28.605</v>
      </c>
      <c r="E76" s="5">
        <v>30.553999999999998</v>
      </c>
      <c r="F76" s="5">
        <v>35.433999999999997</v>
      </c>
      <c r="G76" s="6">
        <v>35.433999999999997</v>
      </c>
      <c r="H76" s="6">
        <v>38.741</v>
      </c>
      <c r="I76" s="6">
        <v>41.210999999999999</v>
      </c>
      <c r="J76" s="6">
        <v>42.884</v>
      </c>
      <c r="K76" s="6">
        <v>43.226999999999997</v>
      </c>
      <c r="L76" s="6">
        <v>45.180999999999997</v>
      </c>
      <c r="M76" s="6">
        <v>47.887</v>
      </c>
      <c r="N76" s="6">
        <v>50.265999999999998</v>
      </c>
      <c r="O76" s="15">
        <v>52.735999999999997</v>
      </c>
      <c r="P76" s="6">
        <v>54.125999999999998</v>
      </c>
      <c r="Q76" s="6">
        <v>57.180999999999997</v>
      </c>
      <c r="R76" s="6">
        <v>59.161000000000001</v>
      </c>
      <c r="S76" s="6">
        <v>62.006</v>
      </c>
      <c r="T76" s="6">
        <v>64.588999999999999</v>
      </c>
      <c r="U76" s="6">
        <v>65.900000000000006</v>
      </c>
      <c r="V76" s="6">
        <v>67.376999999999995</v>
      </c>
      <c r="W76" s="6">
        <v>72.551000000000002</v>
      </c>
      <c r="X76" s="6">
        <v>67.67</v>
      </c>
    </row>
    <row r="77" spans="1:24" s="3" customFormat="1">
      <c r="A77" s="2" t="s">
        <v>2</v>
      </c>
      <c r="B77" s="5">
        <v>23.324000000000002</v>
      </c>
      <c r="C77" s="5">
        <v>24.7</v>
      </c>
      <c r="D77" s="5">
        <v>25.788</v>
      </c>
      <c r="E77" s="5">
        <v>28.295000000000002</v>
      </c>
      <c r="F77" s="5">
        <v>31.481000000000002</v>
      </c>
      <c r="G77" s="6">
        <v>31.481000000000002</v>
      </c>
      <c r="H77" s="6">
        <v>33.226999999999997</v>
      </c>
      <c r="I77" s="6">
        <v>35.155999999999999</v>
      </c>
      <c r="J77" s="6">
        <v>37.488</v>
      </c>
      <c r="K77" s="6">
        <v>39.183</v>
      </c>
      <c r="L77" s="6">
        <v>42.597000000000001</v>
      </c>
      <c r="M77" s="6">
        <v>47.104999999999997</v>
      </c>
      <c r="N77" s="6">
        <v>46.997999999999998</v>
      </c>
      <c r="O77" s="15">
        <v>54.436999999999998</v>
      </c>
      <c r="P77" s="6">
        <v>49.473999999999997</v>
      </c>
      <c r="Q77" s="6">
        <v>54.015000000000001</v>
      </c>
      <c r="R77" s="6">
        <v>60.387</v>
      </c>
      <c r="S77" s="6">
        <v>61.604500000000002</v>
      </c>
      <c r="T77" s="6">
        <v>65.558999999999997</v>
      </c>
      <c r="U77" s="6">
        <v>68.2</v>
      </c>
      <c r="V77" s="6">
        <v>73.213399999999993</v>
      </c>
      <c r="W77" s="6">
        <v>79.440899999999999</v>
      </c>
      <c r="X77" s="6">
        <v>73.588999999999999</v>
      </c>
    </row>
    <row r="78" spans="1:24" s="3" customFormat="1">
      <c r="A78" s="2" t="s">
        <v>3</v>
      </c>
      <c r="B78" s="5">
        <v>18.196999999999999</v>
      </c>
      <c r="C78" s="5">
        <v>18.696000000000002</v>
      </c>
      <c r="D78" s="5">
        <v>20.6</v>
      </c>
      <c r="E78" s="5">
        <v>23.5</v>
      </c>
      <c r="F78" s="5">
        <v>25.9</v>
      </c>
      <c r="G78" s="6">
        <v>25.9</v>
      </c>
      <c r="H78" s="6">
        <v>28.3</v>
      </c>
      <c r="I78" s="6">
        <v>30.3</v>
      </c>
      <c r="J78" s="6">
        <v>31.3</v>
      </c>
      <c r="K78" s="6">
        <v>32</v>
      </c>
      <c r="L78" s="6">
        <v>68.8</v>
      </c>
      <c r="M78" s="6">
        <v>77.2</v>
      </c>
      <c r="N78" s="6">
        <v>78.599999999999994</v>
      </c>
      <c r="O78" s="15">
        <v>77.900000000000006</v>
      </c>
      <c r="P78" s="6">
        <v>81.8</v>
      </c>
      <c r="Q78" s="6">
        <v>45.4</v>
      </c>
      <c r="R78" s="6">
        <v>49.3</v>
      </c>
      <c r="S78" s="6">
        <v>53.9</v>
      </c>
      <c r="T78" s="6">
        <v>58.6</v>
      </c>
      <c r="U78" s="6">
        <v>61.2</v>
      </c>
      <c r="V78" s="6">
        <v>62.4</v>
      </c>
      <c r="W78" s="6">
        <v>66.7</v>
      </c>
      <c r="X78" s="6">
        <v>63.1</v>
      </c>
    </row>
    <row r="79" spans="1:24" s="3" customFormat="1">
      <c r="A79" s="2" t="s">
        <v>4</v>
      </c>
      <c r="B79" s="5">
        <v>13.641999999999999</v>
      </c>
      <c r="C79" s="5">
        <v>13.502000000000001</v>
      </c>
      <c r="D79" s="5">
        <v>14.433999999999999</v>
      </c>
      <c r="E79" s="5">
        <v>15.544</v>
      </c>
      <c r="F79" s="5">
        <v>16.408999999999999</v>
      </c>
      <c r="G79" s="6">
        <v>16.408999999999999</v>
      </c>
      <c r="H79" s="6">
        <v>17.087</v>
      </c>
      <c r="I79" s="6">
        <v>17.855</v>
      </c>
      <c r="J79" s="6">
        <v>18.582000000000001</v>
      </c>
      <c r="K79" s="6">
        <v>18.672000000000001</v>
      </c>
      <c r="L79" s="6">
        <v>21.966000000000001</v>
      </c>
      <c r="M79" s="6">
        <v>23.716000000000001</v>
      </c>
      <c r="N79" s="6">
        <v>26.626999999999999</v>
      </c>
      <c r="O79" s="15">
        <v>28.864000000000001</v>
      </c>
      <c r="P79" s="6">
        <v>31.398</v>
      </c>
      <c r="Q79" s="6">
        <v>32.308</v>
      </c>
      <c r="R79" s="6">
        <v>35.505000000000003</v>
      </c>
      <c r="S79" s="6">
        <v>36.997999999999998</v>
      </c>
      <c r="T79" s="6">
        <v>39.567</v>
      </c>
      <c r="U79" s="6">
        <v>41.1</v>
      </c>
      <c r="V79" s="6">
        <v>41.802</v>
      </c>
      <c r="W79" s="6">
        <v>45.555</v>
      </c>
      <c r="X79" s="6">
        <v>43.523000000000003</v>
      </c>
    </row>
    <row r="80" spans="1:24" s="3" customFormat="1">
      <c r="A80" s="2" t="s">
        <v>5</v>
      </c>
      <c r="B80" s="5">
        <v>27.544</v>
      </c>
      <c r="C80" s="5">
        <v>27.4</v>
      </c>
      <c r="D80" s="5">
        <v>28.4</v>
      </c>
      <c r="E80" s="5">
        <v>30.3</v>
      </c>
      <c r="F80" s="5">
        <v>32.9</v>
      </c>
      <c r="G80" s="6">
        <v>32.9</v>
      </c>
      <c r="H80" s="6">
        <v>35.299999999999997</v>
      </c>
      <c r="I80" s="6">
        <v>39.1</v>
      </c>
      <c r="J80" s="6">
        <v>40.9</v>
      </c>
      <c r="K80" s="6">
        <v>44.002000000000002</v>
      </c>
      <c r="L80" s="6">
        <v>48.48</v>
      </c>
      <c r="M80" s="6">
        <v>54.01</v>
      </c>
      <c r="N80" s="6">
        <v>58.487000000000002</v>
      </c>
      <c r="O80" s="15">
        <v>58.8</v>
      </c>
      <c r="P80" s="6">
        <v>60.4</v>
      </c>
      <c r="Q80" s="6">
        <v>63.2</v>
      </c>
      <c r="R80" s="6">
        <v>65.900000000000006</v>
      </c>
      <c r="S80" s="6">
        <v>69.099999999999994</v>
      </c>
      <c r="T80" s="6">
        <v>75.599999999999994</v>
      </c>
      <c r="U80" s="6">
        <v>81.099999999999994</v>
      </c>
      <c r="V80" s="6">
        <v>83.5</v>
      </c>
      <c r="W80" s="6">
        <v>94.5</v>
      </c>
      <c r="X80" s="6">
        <v>94.1</v>
      </c>
    </row>
    <row r="81" spans="1:24" s="3" customFormat="1">
      <c r="A81" s="2" t="s">
        <v>6</v>
      </c>
      <c r="B81" s="5">
        <v>16.699000000000002</v>
      </c>
      <c r="C81" s="5">
        <v>17.38</v>
      </c>
      <c r="D81" s="5">
        <v>19</v>
      </c>
      <c r="E81" s="5">
        <v>21.3</v>
      </c>
      <c r="F81" s="5">
        <v>23.4</v>
      </c>
      <c r="G81" s="6">
        <v>23.4</v>
      </c>
      <c r="H81" s="6">
        <v>24.6</v>
      </c>
      <c r="I81" s="6">
        <v>27.8</v>
      </c>
      <c r="J81" s="6">
        <v>28.5</v>
      </c>
      <c r="K81" s="6">
        <v>31.5</v>
      </c>
      <c r="L81" s="6">
        <v>35.1</v>
      </c>
      <c r="M81" s="6">
        <v>39.1</v>
      </c>
      <c r="N81" s="6">
        <v>39.5</v>
      </c>
      <c r="O81" s="15">
        <v>45.3</v>
      </c>
      <c r="P81" s="6">
        <v>43.427999999999997</v>
      </c>
      <c r="Q81" s="6">
        <v>43.228000000000002</v>
      </c>
      <c r="R81" s="6">
        <v>47.281999999999996</v>
      </c>
      <c r="S81" s="6">
        <v>46.19</v>
      </c>
      <c r="T81" s="6">
        <v>47.392000000000003</v>
      </c>
      <c r="U81" s="6">
        <v>51.6</v>
      </c>
      <c r="V81" s="6">
        <v>56.098999999999997</v>
      </c>
      <c r="W81" s="6">
        <v>64.930999999999997</v>
      </c>
      <c r="X81" s="6">
        <v>61.661000000000001</v>
      </c>
    </row>
    <row r="82" spans="1:24" s="3" customFormat="1">
      <c r="A82" s="2" t="s">
        <v>7</v>
      </c>
      <c r="B82" s="5">
        <v>15.606999999999999</v>
      </c>
      <c r="C82" s="5">
        <v>16.66</v>
      </c>
      <c r="D82" s="5">
        <v>18.518999999999998</v>
      </c>
      <c r="E82" s="5">
        <v>20.478000000000002</v>
      </c>
      <c r="F82" s="5">
        <v>22.709</v>
      </c>
      <c r="G82" s="6">
        <v>22.709</v>
      </c>
      <c r="H82" s="6">
        <v>24.04</v>
      </c>
      <c r="I82" s="6">
        <v>24.68</v>
      </c>
      <c r="J82" s="6">
        <v>25.832999999999998</v>
      </c>
      <c r="K82" s="6">
        <v>26.504000000000001</v>
      </c>
      <c r="L82" s="6">
        <v>27.207000000000001</v>
      </c>
      <c r="M82" s="6">
        <v>29.05</v>
      </c>
      <c r="N82" s="6">
        <v>29.736999999999998</v>
      </c>
      <c r="O82" s="15">
        <v>30.951000000000001</v>
      </c>
      <c r="P82" s="6">
        <v>32.151000000000003</v>
      </c>
      <c r="Q82" s="6">
        <v>34.374000000000002</v>
      </c>
      <c r="R82" s="6">
        <v>36.718000000000004</v>
      </c>
      <c r="S82" s="6">
        <v>37.664000000000001</v>
      </c>
      <c r="T82" s="6">
        <v>39.515999999999998</v>
      </c>
      <c r="U82" s="6">
        <v>41.2</v>
      </c>
      <c r="V82" s="6">
        <v>42.252000000000002</v>
      </c>
      <c r="W82" s="6">
        <v>45.076999999999998</v>
      </c>
      <c r="X82" s="6">
        <v>40.369999999999997</v>
      </c>
    </row>
    <row r="83" spans="1:24" s="3" customFormat="1">
      <c r="A83" s="2" t="s">
        <v>8</v>
      </c>
      <c r="B83" s="5">
        <v>3.391</v>
      </c>
      <c r="C83" s="5">
        <v>11.185</v>
      </c>
      <c r="D83" s="5">
        <v>12.824</v>
      </c>
      <c r="E83" s="5">
        <v>14.433</v>
      </c>
      <c r="F83" s="5">
        <v>15.669</v>
      </c>
      <c r="G83" s="6">
        <v>15.669</v>
      </c>
      <c r="H83" s="6">
        <v>16.64</v>
      </c>
      <c r="I83" s="6">
        <v>16.54</v>
      </c>
      <c r="J83" s="6">
        <v>16.925999999999998</v>
      </c>
      <c r="K83" s="6">
        <v>17.477</v>
      </c>
      <c r="L83" s="6">
        <v>18.887</v>
      </c>
      <c r="M83" s="6">
        <v>20.46</v>
      </c>
      <c r="N83" s="6">
        <v>21.809000000000001</v>
      </c>
      <c r="O83" s="15">
        <v>23.707999999999998</v>
      </c>
      <c r="P83" s="6">
        <v>23.942</v>
      </c>
      <c r="Q83" s="6">
        <v>24.530999999999999</v>
      </c>
      <c r="R83" s="6">
        <v>24.716999999999999</v>
      </c>
      <c r="S83" s="6">
        <v>26.905446000000001</v>
      </c>
      <c r="T83" s="6">
        <v>28.361999999999998</v>
      </c>
      <c r="U83" s="6">
        <v>30.8</v>
      </c>
      <c r="V83" s="6">
        <v>33.182429999999997</v>
      </c>
      <c r="W83" s="6">
        <v>37.950037000000002</v>
      </c>
      <c r="X83" s="6">
        <v>36.085999999999999</v>
      </c>
    </row>
    <row r="84" spans="1:24" s="3" customFormat="1">
      <c r="A84" s="2" t="s">
        <v>9</v>
      </c>
      <c r="B84" s="5">
        <v>16.984000000000002</v>
      </c>
      <c r="C84" s="5">
        <v>17.065999999999999</v>
      </c>
      <c r="D84" s="5">
        <v>18.044</v>
      </c>
      <c r="E84" s="5">
        <v>19.898</v>
      </c>
      <c r="F84" s="5">
        <v>20.984000000000002</v>
      </c>
      <c r="G84" s="6">
        <v>20.984000000000002</v>
      </c>
      <c r="H84" s="6">
        <v>22.106000000000002</v>
      </c>
      <c r="I84" s="6">
        <v>22.978999999999999</v>
      </c>
      <c r="J84" s="6">
        <v>24.088999999999999</v>
      </c>
      <c r="K84" s="6">
        <v>26.719000000000001</v>
      </c>
      <c r="L84" s="6">
        <v>29.616</v>
      </c>
      <c r="M84" s="6">
        <v>32.722000000000001</v>
      </c>
      <c r="N84" s="6">
        <v>35.073999999999998</v>
      </c>
      <c r="O84" s="15">
        <v>38.064</v>
      </c>
      <c r="P84" s="6">
        <v>41.665999999999997</v>
      </c>
      <c r="Q84" s="6">
        <v>46.152999999999999</v>
      </c>
      <c r="R84" s="6">
        <v>52.712000000000003</v>
      </c>
      <c r="S84" s="6">
        <v>59.442</v>
      </c>
      <c r="T84" s="6">
        <v>65.141999999999996</v>
      </c>
      <c r="U84" s="6">
        <v>69.5</v>
      </c>
      <c r="V84" s="6">
        <v>73.444000000000003</v>
      </c>
      <c r="W84" s="6">
        <v>77.948999999999998</v>
      </c>
      <c r="X84" s="6">
        <v>74.251999999999995</v>
      </c>
    </row>
    <row r="85" spans="1:24" s="3" customFormat="1">
      <c r="A85" s="2" t="s">
        <v>10</v>
      </c>
      <c r="B85" s="5">
        <v>7.0339999999999998</v>
      </c>
      <c r="C85" s="5">
        <v>7.76</v>
      </c>
      <c r="D85" s="5">
        <v>8.6999999999999993</v>
      </c>
      <c r="E85" s="5">
        <v>9.1999999999999993</v>
      </c>
      <c r="F85" s="5">
        <v>9.9</v>
      </c>
      <c r="G85" s="6">
        <v>9.9</v>
      </c>
      <c r="H85" s="6">
        <v>10.5</v>
      </c>
      <c r="I85" s="6">
        <v>10.7</v>
      </c>
      <c r="J85" s="6">
        <v>11.5</v>
      </c>
      <c r="K85" s="6">
        <v>11.9</v>
      </c>
      <c r="L85" s="6">
        <v>12.6</v>
      </c>
      <c r="M85" s="6">
        <v>13.8</v>
      </c>
      <c r="N85" s="6">
        <v>14.9</v>
      </c>
      <c r="O85" s="15">
        <v>16.100000000000001</v>
      </c>
      <c r="P85" s="6">
        <v>17.100000000000001</v>
      </c>
      <c r="Q85" s="6">
        <v>19.600000000000001</v>
      </c>
      <c r="R85" s="6">
        <v>23.3</v>
      </c>
      <c r="S85" s="6">
        <v>26.5</v>
      </c>
      <c r="T85" s="6">
        <v>28.2</v>
      </c>
      <c r="U85" s="6">
        <v>28.9</v>
      </c>
      <c r="V85" s="6">
        <v>29.3</v>
      </c>
      <c r="W85" s="6">
        <v>31.2</v>
      </c>
      <c r="X85" s="6">
        <v>29.2</v>
      </c>
    </row>
    <row r="86" spans="1:24" s="3" customFormat="1">
      <c r="A86" s="2" t="s">
        <v>11</v>
      </c>
      <c r="B86" s="5">
        <v>7.1239999999999997</v>
      </c>
      <c r="C86" s="5">
        <v>7.5780000000000003</v>
      </c>
      <c r="D86" s="5">
        <v>8.1</v>
      </c>
      <c r="E86" s="5">
        <v>11.5</v>
      </c>
      <c r="F86" s="5">
        <v>11.9</v>
      </c>
      <c r="G86" s="6">
        <v>11.9</v>
      </c>
      <c r="H86" s="6">
        <v>12.2</v>
      </c>
      <c r="I86" s="6">
        <v>13.1</v>
      </c>
      <c r="J86" s="6">
        <v>14</v>
      </c>
      <c r="K86" s="6">
        <v>14.6</v>
      </c>
      <c r="L86" s="6">
        <v>15.7</v>
      </c>
      <c r="M86" s="6">
        <v>16.8</v>
      </c>
      <c r="N86" s="6">
        <v>17.2</v>
      </c>
      <c r="O86" s="15">
        <v>18.399999999999999</v>
      </c>
      <c r="P86" s="6">
        <v>19.2</v>
      </c>
      <c r="Q86" s="6">
        <v>19.899999999999999</v>
      </c>
      <c r="R86" s="6">
        <v>21.3</v>
      </c>
      <c r="S86" s="6">
        <v>22.1</v>
      </c>
      <c r="T86" s="6">
        <v>24</v>
      </c>
      <c r="U86" s="6">
        <v>26.9</v>
      </c>
      <c r="V86" s="6">
        <v>29.3</v>
      </c>
      <c r="W86" s="6">
        <v>33.1</v>
      </c>
      <c r="X86" s="6">
        <v>31.1</v>
      </c>
    </row>
    <row r="87" spans="1:24" s="3" customFormat="1">
      <c r="A87" s="2" t="s">
        <v>12</v>
      </c>
      <c r="B87" s="5">
        <v>4.5830000000000002</v>
      </c>
      <c r="C87" s="5">
        <v>6.2</v>
      </c>
      <c r="D87" s="5">
        <v>6.5</v>
      </c>
      <c r="E87" s="5">
        <v>9.6999999999999993</v>
      </c>
      <c r="F87" s="5">
        <v>9</v>
      </c>
      <c r="G87" s="6">
        <v>9</v>
      </c>
      <c r="H87" s="6">
        <v>10.25</v>
      </c>
      <c r="I87" s="6">
        <v>10.731</v>
      </c>
      <c r="J87" s="6">
        <v>11.095000000000001</v>
      </c>
      <c r="K87" s="6">
        <v>10.557</v>
      </c>
      <c r="L87" s="6">
        <v>12.648999999999999</v>
      </c>
      <c r="M87" s="6">
        <v>16.12</v>
      </c>
      <c r="N87" s="6">
        <v>16.972999999999999</v>
      </c>
      <c r="O87" s="15">
        <v>19.218</v>
      </c>
      <c r="P87" s="6">
        <v>23.122</v>
      </c>
      <c r="Q87" s="6">
        <v>24.98</v>
      </c>
      <c r="R87" s="6">
        <v>28.207999999999998</v>
      </c>
      <c r="S87" s="6">
        <v>32.32</v>
      </c>
      <c r="T87" s="6">
        <v>36.994</v>
      </c>
      <c r="U87" s="6">
        <v>37.799999999999997</v>
      </c>
      <c r="V87" s="6">
        <v>38.06</v>
      </c>
      <c r="W87" s="6">
        <v>39.152999999999999</v>
      </c>
      <c r="X87" s="6">
        <v>35.677</v>
      </c>
    </row>
    <row r="88" spans="1:24" s="3" customFormat="1">
      <c r="A88" s="3" t="str">
        <f>A65</f>
        <v>Total</v>
      </c>
      <c r="B88" s="11">
        <f t="shared" ref="B88:I88" si="15">SUM(B75:B87)</f>
        <v>197.65799999999999</v>
      </c>
      <c r="C88" s="11">
        <f t="shared" si="15"/>
        <v>212.69899999999998</v>
      </c>
      <c r="D88" s="11">
        <f t="shared" si="15"/>
        <v>229.31400000000002</v>
      </c>
      <c r="E88" s="11">
        <f t="shared" si="15"/>
        <v>256.80200000000002</v>
      </c>
      <c r="F88" s="11">
        <f t="shared" si="15"/>
        <v>279.88600000000002</v>
      </c>
      <c r="G88" s="8">
        <f t="shared" si="15"/>
        <v>279.88600000000002</v>
      </c>
      <c r="H88" s="8">
        <f t="shared" si="15"/>
        <v>298.39099999999996</v>
      </c>
      <c r="I88" s="8">
        <f t="shared" si="15"/>
        <v>316.05200000000002</v>
      </c>
      <c r="J88" s="8">
        <f t="shared" ref="J88:T88" si="16">SUM(J75:J87)</f>
        <v>329.79700000000003</v>
      </c>
      <c r="K88" s="8">
        <f t="shared" si="16"/>
        <v>344.34100000000001</v>
      </c>
      <c r="L88" s="8">
        <f t="shared" si="16"/>
        <v>407.68299999999999</v>
      </c>
      <c r="M88" s="8">
        <f t="shared" si="16"/>
        <v>448.97</v>
      </c>
      <c r="N88" s="8">
        <f t="shared" si="16"/>
        <v>472.57100000000003</v>
      </c>
      <c r="O88" s="13">
        <f t="shared" si="16"/>
        <v>503.47800000000007</v>
      </c>
      <c r="P88" s="8">
        <f t="shared" si="16"/>
        <v>522.20699999999999</v>
      </c>
      <c r="Q88" s="8">
        <f t="shared" si="16"/>
        <v>516.17000000000007</v>
      </c>
      <c r="R88" s="8">
        <f t="shared" si="16"/>
        <v>561.08999999999992</v>
      </c>
      <c r="S88" s="8">
        <f t="shared" si="16"/>
        <v>595.92994599999997</v>
      </c>
      <c r="T88" s="8">
        <f t="shared" si="16"/>
        <v>637.82100000000014</v>
      </c>
      <c r="U88" s="8">
        <f t="shared" ref="U88" si="17">SUM(U75:U87)</f>
        <v>672.59999999999991</v>
      </c>
      <c r="V88" s="8">
        <f>SUM(V75:V87)</f>
        <v>701.22982999999977</v>
      </c>
      <c r="W88" s="8">
        <f>SUM(W75:W87)</f>
        <v>764.1069369999999</v>
      </c>
      <c r="X88" s="8">
        <f>SUM(X75:X87)</f>
        <v>720.72800000000007</v>
      </c>
    </row>
    <row r="89" spans="1:24" s="3" customFormat="1">
      <c r="A89" s="2" t="s">
        <v>13</v>
      </c>
      <c r="B89" s="5">
        <v>14.198</v>
      </c>
      <c r="C89" s="5">
        <v>13.996</v>
      </c>
      <c r="D89" s="5">
        <v>13.936</v>
      </c>
      <c r="E89" s="5">
        <v>16.175000000000001</v>
      </c>
      <c r="F89" s="5">
        <v>16.228999999999999</v>
      </c>
      <c r="G89" s="6">
        <v>16.228999999999999</v>
      </c>
      <c r="H89" s="6">
        <v>15.138</v>
      </c>
      <c r="I89" s="6">
        <v>14.56</v>
      </c>
      <c r="J89" s="6">
        <v>14.401999999999999</v>
      </c>
      <c r="K89" s="6">
        <v>12.497</v>
      </c>
      <c r="L89" s="6">
        <v>13.595000000000001</v>
      </c>
      <c r="M89" s="6">
        <v>14.647</v>
      </c>
      <c r="N89" s="6">
        <v>15.096</v>
      </c>
      <c r="O89" s="15">
        <v>15.353999999999999</v>
      </c>
      <c r="P89" s="6">
        <v>16.396000000000001</v>
      </c>
      <c r="Q89" s="6">
        <v>17.574999999999999</v>
      </c>
      <c r="R89" s="6">
        <v>16.603000000000002</v>
      </c>
      <c r="S89" s="6">
        <v>15.835000000000001</v>
      </c>
      <c r="T89" s="6">
        <v>17.047000000000001</v>
      </c>
      <c r="U89" s="6">
        <v>16.8</v>
      </c>
      <c r="V89" s="6">
        <v>17.417999999999999</v>
      </c>
      <c r="W89" s="6">
        <v>16.977</v>
      </c>
      <c r="X89" s="6">
        <v>16.594999999999999</v>
      </c>
    </row>
    <row r="90" spans="1:24" s="3" customFormat="1">
      <c r="A90" s="2" t="s">
        <v>15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6">
        <v>0.78800000000000003</v>
      </c>
      <c r="N90" s="6">
        <v>0.84599999999999997</v>
      </c>
      <c r="O90" s="15">
        <v>0.64700000000000002</v>
      </c>
      <c r="P90" s="6">
        <v>0.57699999999999996</v>
      </c>
      <c r="Q90" s="6">
        <v>0.52200000000000002</v>
      </c>
      <c r="R90" s="6">
        <v>0.48</v>
      </c>
      <c r="S90" s="6">
        <v>0.47370000000000001</v>
      </c>
      <c r="T90" s="6">
        <v>0.51100000000000001</v>
      </c>
      <c r="U90" s="6">
        <v>0.5</v>
      </c>
      <c r="V90" s="6">
        <v>0.53159999999999996</v>
      </c>
      <c r="W90" s="6">
        <v>0.6179</v>
      </c>
      <c r="X90" s="6">
        <v>0.43</v>
      </c>
    </row>
    <row r="91" spans="1:24" s="3" customFormat="1">
      <c r="A91" s="2" t="s">
        <v>16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6">
        <v>0.155</v>
      </c>
      <c r="N91" s="6">
        <v>0.188</v>
      </c>
      <c r="O91" s="15">
        <v>0.20300000000000001</v>
      </c>
      <c r="P91" s="6">
        <v>0.22500000000000001</v>
      </c>
      <c r="Q91" s="6">
        <v>0.26200000000000001</v>
      </c>
      <c r="R91" s="6">
        <v>0.27300000000000002</v>
      </c>
      <c r="S91" s="6">
        <v>0.24971699999999999</v>
      </c>
      <c r="T91" s="6">
        <v>0.24299999999999999</v>
      </c>
      <c r="U91" s="6">
        <v>0.2</v>
      </c>
      <c r="V91" s="6">
        <v>0.22014600000000001</v>
      </c>
      <c r="W91" s="6">
        <v>0.20463100000000001</v>
      </c>
      <c r="X91" s="6">
        <v>0.188</v>
      </c>
    </row>
    <row r="92" spans="1:24" s="3" customFormat="1">
      <c r="A92" s="2" t="s">
        <v>17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6">
        <v>1.095</v>
      </c>
      <c r="N92" s="6">
        <v>0.92400000000000004</v>
      </c>
      <c r="O92" s="15">
        <v>0.90700000000000003</v>
      </c>
      <c r="P92" s="6">
        <v>0.96199999999999997</v>
      </c>
      <c r="Q92" s="6">
        <v>1.127</v>
      </c>
      <c r="R92" s="6">
        <v>0.81899999999999995</v>
      </c>
      <c r="S92" s="6">
        <v>0.83043800000000001</v>
      </c>
      <c r="T92" s="6">
        <v>0.82699999999999996</v>
      </c>
      <c r="U92" s="6">
        <v>0.8</v>
      </c>
      <c r="V92" s="6">
        <v>0.82541100000000001</v>
      </c>
      <c r="W92" s="6">
        <v>0.92518199999999995</v>
      </c>
      <c r="X92" s="6">
        <v>0.89600000000000002</v>
      </c>
    </row>
    <row r="93" spans="1:24">
      <c r="A93" s="2" t="s">
        <v>18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15">
        <v>0.14899999999999999</v>
      </c>
      <c r="N93" s="15">
        <v>0.184</v>
      </c>
      <c r="O93" s="15">
        <v>0.21299999999999999</v>
      </c>
      <c r="P93" s="6">
        <v>0.26700000000000002</v>
      </c>
      <c r="Q93" s="6">
        <v>0.23799999999999999</v>
      </c>
      <c r="R93" s="6">
        <v>0.254</v>
      </c>
      <c r="S93" s="6">
        <v>0.25318600000000002</v>
      </c>
      <c r="T93" s="6">
        <v>0.26400000000000001</v>
      </c>
      <c r="U93" s="6">
        <v>0.3</v>
      </c>
      <c r="V93" s="6">
        <v>0.26765699999999998</v>
      </c>
      <c r="W93" s="6">
        <v>0.235987</v>
      </c>
      <c r="X93" s="6">
        <v>0.2</v>
      </c>
    </row>
    <row r="94" spans="1:24" s="3" customFormat="1">
      <c r="A94" s="3" t="str">
        <f>A71</f>
        <v>Total (incl. small universities)</v>
      </c>
      <c r="B94" s="11">
        <f>SUM(B88:B93)</f>
        <v>211.85599999999999</v>
      </c>
      <c r="C94" s="11">
        <f t="shared" ref="C94:T94" si="18">SUM(C88:C93)</f>
        <v>226.69499999999999</v>
      </c>
      <c r="D94" s="11">
        <f t="shared" si="18"/>
        <v>243.25000000000003</v>
      </c>
      <c r="E94" s="11">
        <f t="shared" si="18"/>
        <v>272.97700000000003</v>
      </c>
      <c r="F94" s="11">
        <f t="shared" si="18"/>
        <v>296.11500000000001</v>
      </c>
      <c r="G94" s="12">
        <f t="shared" si="18"/>
        <v>296.11500000000001</v>
      </c>
      <c r="H94" s="12">
        <f t="shared" si="18"/>
        <v>313.52899999999994</v>
      </c>
      <c r="I94" s="12">
        <f t="shared" si="18"/>
        <v>330.61200000000002</v>
      </c>
      <c r="J94" s="12">
        <f t="shared" si="18"/>
        <v>344.19900000000001</v>
      </c>
      <c r="K94" s="12">
        <f t="shared" si="18"/>
        <v>356.83800000000002</v>
      </c>
      <c r="L94" s="12">
        <f t="shared" si="18"/>
        <v>421.27800000000002</v>
      </c>
      <c r="M94" s="12">
        <f t="shared" si="18"/>
        <v>465.80400000000003</v>
      </c>
      <c r="N94" s="12">
        <f t="shared" si="18"/>
        <v>489.80900000000003</v>
      </c>
      <c r="O94" s="12">
        <f t="shared" si="18"/>
        <v>520.80200000000013</v>
      </c>
      <c r="P94" s="12">
        <f t="shared" si="18"/>
        <v>540.63400000000001</v>
      </c>
      <c r="Q94" s="12">
        <f t="shared" si="18"/>
        <v>535.89400000000012</v>
      </c>
      <c r="R94" s="12">
        <f t="shared" si="18"/>
        <v>579.51899999999989</v>
      </c>
      <c r="S94" s="12">
        <f t="shared" si="18"/>
        <v>613.57198700000004</v>
      </c>
      <c r="T94" s="8">
        <f t="shared" si="18"/>
        <v>656.71300000000019</v>
      </c>
      <c r="U94" s="12">
        <f t="shared" ref="U94" si="19">SUM(U88:U93)</f>
        <v>691.19999999999982</v>
      </c>
      <c r="V94" s="8">
        <f>SUM(V88:V93)</f>
        <v>720.49264399999981</v>
      </c>
      <c r="W94" s="8">
        <f>SUM(W88:W93)</f>
        <v>783.06763699999976</v>
      </c>
      <c r="X94" s="8">
        <f>SUM(X88:X93)</f>
        <v>739.03700000000003</v>
      </c>
    </row>
    <row r="95" spans="1:24">
      <c r="B95" s="6"/>
      <c r="C95" s="6"/>
      <c r="D95" s="6"/>
      <c r="E95" s="6"/>
      <c r="F95" s="6"/>
      <c r="G95" s="6"/>
      <c r="H95" s="6"/>
      <c r="I95" s="6"/>
      <c r="L95" s="18"/>
    </row>
    <row r="96" spans="1:24" s="3" customFormat="1">
      <c r="A96" s="3" t="s">
        <v>40</v>
      </c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8"/>
      <c r="N96" s="8"/>
    </row>
    <row r="97" spans="1:24" s="3" customFormat="1">
      <c r="B97" s="4">
        <v>2000</v>
      </c>
      <c r="C97" s="4">
        <v>2001</v>
      </c>
      <c r="D97" s="4">
        <v>2002</v>
      </c>
      <c r="E97" s="4">
        <v>2003</v>
      </c>
      <c r="F97" s="4">
        <v>2004</v>
      </c>
      <c r="G97" s="3">
        <v>2004</v>
      </c>
      <c r="H97" s="3">
        <v>2005</v>
      </c>
      <c r="I97" s="3">
        <v>2006</v>
      </c>
      <c r="J97" s="3">
        <v>2007</v>
      </c>
      <c r="K97" s="3">
        <v>2008</v>
      </c>
      <c r="L97" s="3">
        <v>2009</v>
      </c>
      <c r="M97" s="3">
        <v>2010</v>
      </c>
      <c r="N97" s="3">
        <v>2011</v>
      </c>
      <c r="O97" s="3">
        <v>2012</v>
      </c>
      <c r="P97" s="3">
        <v>2013</v>
      </c>
      <c r="Q97" s="3">
        <v>2014</v>
      </c>
      <c r="R97" s="3">
        <v>2015</v>
      </c>
      <c r="S97" s="3">
        <v>2016</v>
      </c>
      <c r="T97" s="3">
        <v>2017</v>
      </c>
      <c r="U97" s="3">
        <v>2018</v>
      </c>
      <c r="V97" s="3">
        <v>2019</v>
      </c>
      <c r="W97" s="3">
        <v>2020</v>
      </c>
      <c r="X97" s="3">
        <v>2021</v>
      </c>
    </row>
    <row r="98" spans="1:24" s="3" customFormat="1">
      <c r="A98" s="2" t="s">
        <v>0</v>
      </c>
      <c r="B98" s="5">
        <v>29.268999999999998</v>
      </c>
      <c r="C98" s="5">
        <v>41.7</v>
      </c>
      <c r="D98" s="5">
        <v>49.1</v>
      </c>
      <c r="E98" s="5">
        <v>36</v>
      </c>
      <c r="F98" s="5">
        <v>31.5</v>
      </c>
      <c r="G98" s="6">
        <v>31.5</v>
      </c>
      <c r="H98" s="6">
        <v>33.5</v>
      </c>
      <c r="I98" s="6">
        <v>31.9</v>
      </c>
      <c r="J98" s="6">
        <v>35.1</v>
      </c>
      <c r="K98" s="6">
        <v>33.6</v>
      </c>
      <c r="L98" s="6">
        <v>42.7</v>
      </c>
      <c r="M98" s="6">
        <v>29.7</v>
      </c>
      <c r="N98" s="6">
        <v>31.4</v>
      </c>
      <c r="O98" s="15">
        <v>33</v>
      </c>
      <c r="P98" s="6">
        <v>29.5</v>
      </c>
      <c r="Q98" s="6">
        <v>32.6</v>
      </c>
      <c r="R98" s="6">
        <v>40.5</v>
      </c>
      <c r="S98" s="6">
        <v>36.200000000000003</v>
      </c>
      <c r="T98" s="6">
        <v>42</v>
      </c>
      <c r="U98" s="6">
        <v>38.200000000000003</v>
      </c>
      <c r="V98" s="6">
        <v>44.5</v>
      </c>
      <c r="W98" s="6">
        <v>35</v>
      </c>
      <c r="X98" s="6">
        <v>50.7</v>
      </c>
    </row>
    <row r="99" spans="1:24" s="3" customFormat="1">
      <c r="A99" s="2" t="s">
        <v>1</v>
      </c>
      <c r="B99" s="5">
        <v>4.3040000000000003</v>
      </c>
      <c r="C99" s="5">
        <v>10.667</v>
      </c>
      <c r="D99" s="5">
        <v>4.0949999999999998</v>
      </c>
      <c r="E99" s="5">
        <v>4.92</v>
      </c>
      <c r="F99" s="5">
        <v>33.1</v>
      </c>
      <c r="G99" s="6">
        <v>33.1</v>
      </c>
      <c r="H99" s="6">
        <v>39.362000000000002</v>
      </c>
      <c r="I99" s="6">
        <v>34.320999999999998</v>
      </c>
      <c r="J99" s="6">
        <v>41.820999999999998</v>
      </c>
      <c r="K99" s="6">
        <v>48.564999999999998</v>
      </c>
      <c r="L99" s="6">
        <v>62.261000000000003</v>
      </c>
      <c r="M99" s="6">
        <v>48.584000000000003</v>
      </c>
      <c r="N99" s="6">
        <v>47.744</v>
      </c>
      <c r="O99" s="15">
        <v>44.790999999999997</v>
      </c>
      <c r="P99" s="6">
        <v>42.831000000000003</v>
      </c>
      <c r="Q99" s="6">
        <v>47.262</v>
      </c>
      <c r="R99" s="6">
        <v>63.991999999999997</v>
      </c>
      <c r="S99" s="6">
        <v>57.106999999999999</v>
      </c>
      <c r="T99" s="6">
        <v>52.212000000000003</v>
      </c>
      <c r="U99" s="6">
        <v>51.9</v>
      </c>
      <c r="V99" s="6">
        <v>60.225999999999999</v>
      </c>
      <c r="W99" s="6">
        <v>48.625999999999998</v>
      </c>
      <c r="X99" s="6">
        <v>54.063000000000002</v>
      </c>
    </row>
    <row r="100" spans="1:24" s="3" customFormat="1">
      <c r="A100" s="2" t="s">
        <v>2</v>
      </c>
      <c r="B100" s="5">
        <v>33.716000000000001</v>
      </c>
      <c r="C100" s="5">
        <v>40.1</v>
      </c>
      <c r="D100" s="5">
        <v>56.508000000000003</v>
      </c>
      <c r="E100" s="5">
        <v>47.593000000000004</v>
      </c>
      <c r="F100" s="5">
        <v>44.07</v>
      </c>
      <c r="G100" s="6">
        <v>44.07</v>
      </c>
      <c r="H100" s="6">
        <v>46.893000000000001</v>
      </c>
      <c r="I100" s="6">
        <v>58.771000000000001</v>
      </c>
      <c r="J100" s="6">
        <v>41.401000000000003</v>
      </c>
      <c r="K100" s="6">
        <v>46.893999999999998</v>
      </c>
      <c r="L100" s="6">
        <v>56.112000000000002</v>
      </c>
      <c r="M100" s="6">
        <v>53.814</v>
      </c>
      <c r="N100" s="6">
        <v>69.680000000000007</v>
      </c>
      <c r="O100" s="15">
        <v>53.814999999999998</v>
      </c>
      <c r="P100" s="6">
        <v>62.149000000000001</v>
      </c>
      <c r="Q100" s="6">
        <v>53.924999999999997</v>
      </c>
      <c r="R100" s="6">
        <v>59.113999999999997</v>
      </c>
      <c r="S100" s="6">
        <v>71.767600000000002</v>
      </c>
      <c r="T100" s="6">
        <v>63.213999999999999</v>
      </c>
      <c r="U100" s="6">
        <v>60</v>
      </c>
      <c r="V100" s="6">
        <v>58.215000000000003</v>
      </c>
      <c r="W100" s="6">
        <v>57.118200000000002</v>
      </c>
      <c r="X100" s="6">
        <v>57.201000000000001</v>
      </c>
    </row>
    <row r="101" spans="1:24" s="3" customFormat="1">
      <c r="A101" s="2" t="s">
        <v>3</v>
      </c>
      <c r="B101" s="5">
        <v>42.790999999999997</v>
      </c>
      <c r="C101" s="5">
        <v>39.750999999999998</v>
      </c>
      <c r="D101" s="5">
        <v>52.3</v>
      </c>
      <c r="E101" s="5">
        <v>55.6</v>
      </c>
      <c r="F101" s="5">
        <v>52.7</v>
      </c>
      <c r="G101" s="6">
        <v>52.7</v>
      </c>
      <c r="H101" s="6">
        <v>53.3</v>
      </c>
      <c r="I101" s="6">
        <v>51.3</v>
      </c>
      <c r="J101" s="6">
        <v>67.5</v>
      </c>
      <c r="K101" s="6">
        <v>56.2</v>
      </c>
      <c r="L101" s="6">
        <v>58.9</v>
      </c>
      <c r="M101" s="6">
        <v>59.6</v>
      </c>
      <c r="N101" s="6">
        <v>70.2</v>
      </c>
      <c r="O101" s="15">
        <v>66.2</v>
      </c>
      <c r="P101" s="6">
        <v>66.8</v>
      </c>
      <c r="Q101" s="6">
        <v>76</v>
      </c>
      <c r="R101" s="6">
        <v>68.7</v>
      </c>
      <c r="S101" s="6">
        <v>86.3</v>
      </c>
      <c r="T101" s="6">
        <v>91</v>
      </c>
      <c r="U101" s="6">
        <v>96.3</v>
      </c>
      <c r="V101" s="6">
        <v>101.7</v>
      </c>
      <c r="W101" s="6">
        <v>103.3</v>
      </c>
      <c r="X101" s="6">
        <v>113.8</v>
      </c>
    </row>
    <row r="102" spans="1:24" s="3" customFormat="1">
      <c r="A102" s="2" t="s">
        <v>4</v>
      </c>
      <c r="B102" s="5">
        <v>30.390999999999998</v>
      </c>
      <c r="C102" s="5">
        <v>30.902000000000001</v>
      </c>
      <c r="D102" s="5">
        <v>34.003</v>
      </c>
      <c r="E102" s="5">
        <v>39.813000000000002</v>
      </c>
      <c r="F102" s="5">
        <v>41.908999999999999</v>
      </c>
      <c r="G102" s="6">
        <v>41.908999999999999</v>
      </c>
      <c r="H102" s="6">
        <v>43.103999999999999</v>
      </c>
      <c r="I102" s="6">
        <v>45.002000000000002</v>
      </c>
      <c r="J102" s="6">
        <v>49.195</v>
      </c>
      <c r="K102" s="6">
        <v>49.073999999999998</v>
      </c>
      <c r="L102" s="6">
        <v>39.143000000000001</v>
      </c>
      <c r="M102" s="6">
        <v>42.362000000000002</v>
      </c>
      <c r="N102" s="6">
        <v>36.427999999999997</v>
      </c>
      <c r="O102" s="15">
        <v>41.572000000000003</v>
      </c>
      <c r="P102" s="6">
        <v>42.11</v>
      </c>
      <c r="Q102" s="6">
        <v>46.127000000000002</v>
      </c>
      <c r="R102" s="6">
        <v>49.781999999999996</v>
      </c>
      <c r="S102" s="6">
        <v>46.316000000000003</v>
      </c>
      <c r="T102" s="6">
        <v>44.304000000000002</v>
      </c>
      <c r="U102" s="6">
        <v>40</v>
      </c>
      <c r="V102" s="6">
        <v>50.625999999999998</v>
      </c>
      <c r="W102" s="6">
        <v>39.680999999999997</v>
      </c>
      <c r="X102" s="6">
        <v>39.457000000000001</v>
      </c>
    </row>
    <row r="103" spans="1:24" s="3" customFormat="1">
      <c r="A103" s="2" t="s">
        <v>5</v>
      </c>
      <c r="B103" s="5">
        <v>46.83</v>
      </c>
      <c r="C103" s="5">
        <v>72.900000000000006</v>
      </c>
      <c r="D103" s="5">
        <v>79.900000000000006</v>
      </c>
      <c r="E103" s="5">
        <v>83.9</v>
      </c>
      <c r="F103" s="5">
        <v>56.3</v>
      </c>
      <c r="G103" s="6">
        <v>56.3</v>
      </c>
      <c r="H103" s="6">
        <v>62</v>
      </c>
      <c r="I103" s="6">
        <v>63.2</v>
      </c>
      <c r="J103" s="6">
        <v>71.900000000000006</v>
      </c>
      <c r="K103" s="6">
        <v>54.021999999999998</v>
      </c>
      <c r="L103" s="6">
        <v>64.733000000000004</v>
      </c>
      <c r="M103" s="6">
        <v>92.802999999999997</v>
      </c>
      <c r="N103" s="6">
        <v>72.97</v>
      </c>
      <c r="O103" s="15">
        <v>79.5</v>
      </c>
      <c r="P103" s="6">
        <v>54.4</v>
      </c>
      <c r="Q103" s="6">
        <v>43</v>
      </c>
      <c r="R103" s="35">
        <v>28.4</v>
      </c>
      <c r="S103" s="20">
        <v>56</v>
      </c>
      <c r="T103" s="6">
        <v>36.200000000000003</v>
      </c>
      <c r="U103" s="6">
        <v>30.2</v>
      </c>
      <c r="V103" s="6">
        <v>28.8</v>
      </c>
      <c r="W103" s="6">
        <v>18.899999999999999</v>
      </c>
      <c r="X103" s="6">
        <v>26</v>
      </c>
    </row>
    <row r="104" spans="1:24" s="3" customFormat="1">
      <c r="A104" s="2" t="s">
        <v>6</v>
      </c>
      <c r="B104" s="5">
        <v>17.834</v>
      </c>
      <c r="C104" s="5">
        <v>21.146000000000001</v>
      </c>
      <c r="D104" s="5">
        <v>25.1</v>
      </c>
      <c r="E104" s="5">
        <v>26.9</v>
      </c>
      <c r="F104" s="5">
        <v>24.6</v>
      </c>
      <c r="G104" s="6">
        <v>24.6</v>
      </c>
      <c r="H104" s="6">
        <v>27.2</v>
      </c>
      <c r="I104" s="6">
        <v>42.9</v>
      </c>
      <c r="J104" s="6">
        <v>39.299999999999997</v>
      </c>
      <c r="K104" s="6">
        <v>41.6</v>
      </c>
      <c r="L104" s="6">
        <v>37.799999999999997</v>
      </c>
      <c r="M104" s="6">
        <v>40</v>
      </c>
      <c r="N104" s="6">
        <v>44.2</v>
      </c>
      <c r="O104" s="15">
        <v>48.8</v>
      </c>
      <c r="P104" s="6">
        <v>53.728000000000002</v>
      </c>
      <c r="Q104" s="6">
        <v>52.499000000000002</v>
      </c>
      <c r="R104" s="6">
        <v>52.656999999999996</v>
      </c>
      <c r="S104" s="6">
        <v>57.570999999999998</v>
      </c>
      <c r="T104" s="6">
        <v>54.843000000000004</v>
      </c>
      <c r="U104" s="6">
        <v>57.8</v>
      </c>
      <c r="V104" s="6">
        <v>60.316000000000003</v>
      </c>
      <c r="W104" s="6">
        <v>58.174999999999997</v>
      </c>
      <c r="X104" s="6">
        <v>56.61</v>
      </c>
    </row>
    <row r="105" spans="1:24" s="3" customFormat="1">
      <c r="A105" s="2" t="s">
        <v>7</v>
      </c>
      <c r="B105" s="5">
        <v>26.518000000000001</v>
      </c>
      <c r="C105" s="5">
        <v>42.566000000000003</v>
      </c>
      <c r="D105" s="5">
        <v>31.928999999999998</v>
      </c>
      <c r="E105" s="5">
        <v>42.981000000000002</v>
      </c>
      <c r="F105" s="5">
        <v>49.582000000000001</v>
      </c>
      <c r="G105" s="6">
        <v>49.582000000000001</v>
      </c>
      <c r="H105" s="6">
        <v>52.122999999999998</v>
      </c>
      <c r="I105" s="6">
        <v>55.545999999999999</v>
      </c>
      <c r="J105" s="6">
        <v>64.409000000000006</v>
      </c>
      <c r="K105" s="6">
        <v>65.025999999999996</v>
      </c>
      <c r="L105" s="6">
        <v>61.46</v>
      </c>
      <c r="M105" s="6">
        <v>63.392000000000003</v>
      </c>
      <c r="N105" s="6">
        <v>62.244999999999997</v>
      </c>
      <c r="O105" s="15">
        <v>59.088999999999999</v>
      </c>
      <c r="P105" s="6">
        <v>58.28</v>
      </c>
      <c r="Q105" s="6">
        <v>53.722999999999999</v>
      </c>
      <c r="R105" s="6">
        <v>56.328000000000003</v>
      </c>
      <c r="S105" s="6">
        <v>47.642000000000003</v>
      </c>
      <c r="T105" s="6">
        <v>47.042000000000002</v>
      </c>
      <c r="U105" s="6">
        <v>48.6</v>
      </c>
      <c r="V105" s="6">
        <v>48.003999999999998</v>
      </c>
      <c r="W105" s="6">
        <v>40.276000000000003</v>
      </c>
      <c r="X105" s="6">
        <v>40.335999999999999</v>
      </c>
    </row>
    <row r="106" spans="1:24" s="3" customFormat="1">
      <c r="A106" s="2" t="s">
        <v>8</v>
      </c>
      <c r="B106" s="5">
        <v>22.702999999999999</v>
      </c>
      <c r="C106" s="5">
        <v>11.795</v>
      </c>
      <c r="D106" s="5">
        <v>12.851000000000001</v>
      </c>
      <c r="E106" s="5">
        <v>11.295</v>
      </c>
      <c r="F106" s="5">
        <v>15.958</v>
      </c>
      <c r="G106" s="6">
        <v>15.958</v>
      </c>
      <c r="H106" s="6">
        <v>13.257999999999999</v>
      </c>
      <c r="I106" s="6">
        <v>14.048999999999999</v>
      </c>
      <c r="J106" s="6">
        <v>13.625999999999999</v>
      </c>
      <c r="K106" s="6">
        <v>13.454000000000001</v>
      </c>
      <c r="L106" s="6">
        <v>13.999000000000001</v>
      </c>
      <c r="M106" s="6">
        <v>15.007999999999999</v>
      </c>
      <c r="N106" s="6">
        <v>17.808</v>
      </c>
      <c r="O106" s="15">
        <v>18.553999999999998</v>
      </c>
      <c r="P106" s="6">
        <v>13.129</v>
      </c>
      <c r="Q106" s="6">
        <v>11.875</v>
      </c>
      <c r="R106" s="6">
        <v>13.753</v>
      </c>
      <c r="S106" s="6">
        <v>14.593477999999999</v>
      </c>
      <c r="T106" s="6">
        <v>15.215999999999999</v>
      </c>
      <c r="U106" s="6">
        <v>15.8</v>
      </c>
      <c r="V106" s="6">
        <v>15.617971000000001</v>
      </c>
      <c r="W106" s="6">
        <v>11.61454</v>
      </c>
      <c r="X106" s="6">
        <v>10.220000000000001</v>
      </c>
    </row>
    <row r="107" spans="1:24" s="3" customFormat="1">
      <c r="A107" s="2" t="s">
        <v>9</v>
      </c>
      <c r="B107" s="5">
        <v>26.891999999999999</v>
      </c>
      <c r="C107" s="5">
        <v>20.404</v>
      </c>
      <c r="D107" s="5">
        <v>16.687000000000001</v>
      </c>
      <c r="E107" s="5">
        <v>20.638999999999999</v>
      </c>
      <c r="F107" s="5">
        <v>18.431999999999999</v>
      </c>
      <c r="G107" s="6">
        <v>18.431999999999999</v>
      </c>
      <c r="H107" s="6">
        <v>18.472999999999999</v>
      </c>
      <c r="I107" s="6">
        <v>18.245999999999999</v>
      </c>
      <c r="J107" s="6">
        <v>21.483000000000001</v>
      </c>
      <c r="K107" s="6">
        <v>137.29599999999999</v>
      </c>
      <c r="L107" s="6">
        <v>20.481000000000002</v>
      </c>
      <c r="M107" s="6">
        <v>20.846</v>
      </c>
      <c r="N107" s="6">
        <v>24.148</v>
      </c>
      <c r="O107" s="15">
        <v>20.3</v>
      </c>
      <c r="P107" s="6">
        <v>19.866</v>
      </c>
      <c r="Q107" s="6">
        <v>17.704000000000001</v>
      </c>
      <c r="R107" s="6">
        <v>21.736000000000001</v>
      </c>
      <c r="S107" s="6">
        <v>21.603999999999999</v>
      </c>
      <c r="T107" s="6">
        <v>21.282</v>
      </c>
      <c r="U107" s="6">
        <v>31.6</v>
      </c>
      <c r="V107" s="6">
        <v>34.174999999999997</v>
      </c>
      <c r="W107" s="6">
        <v>45.006999999999998</v>
      </c>
      <c r="X107" s="6">
        <v>28.901</v>
      </c>
    </row>
    <row r="108" spans="1:24" s="3" customFormat="1">
      <c r="A108" s="2" t="s">
        <v>10</v>
      </c>
      <c r="B108" s="5">
        <v>9.8469999999999995</v>
      </c>
      <c r="C108" s="5">
        <v>8.8030000000000008</v>
      </c>
      <c r="D108" s="5">
        <v>13.5</v>
      </c>
      <c r="E108" s="5">
        <v>13.6</v>
      </c>
      <c r="F108" s="5">
        <v>9.5</v>
      </c>
      <c r="G108" s="6">
        <v>9.5</v>
      </c>
      <c r="H108" s="6">
        <v>10.3</v>
      </c>
      <c r="I108" s="6">
        <v>13.5</v>
      </c>
      <c r="J108" s="6">
        <v>15.9</v>
      </c>
      <c r="K108" s="6">
        <v>16.3</v>
      </c>
      <c r="L108" s="6">
        <v>16.600000000000001</v>
      </c>
      <c r="M108" s="6">
        <v>16</v>
      </c>
      <c r="N108" s="6">
        <v>18.2</v>
      </c>
      <c r="O108" s="15">
        <v>15.3</v>
      </c>
      <c r="P108" s="6">
        <v>15.8</v>
      </c>
      <c r="Q108" s="6">
        <v>18.3</v>
      </c>
      <c r="R108" s="6">
        <v>20.100000000000001</v>
      </c>
      <c r="S108" s="6">
        <v>19.600000000000001</v>
      </c>
      <c r="T108" s="6">
        <v>19.7</v>
      </c>
      <c r="U108" s="6">
        <v>27.1</v>
      </c>
      <c r="V108" s="6">
        <v>29.5</v>
      </c>
      <c r="W108" s="6">
        <v>15.7</v>
      </c>
      <c r="X108" s="6">
        <v>21.4</v>
      </c>
    </row>
    <row r="109" spans="1:24" s="3" customFormat="1">
      <c r="A109" s="2" t="s">
        <v>11</v>
      </c>
      <c r="B109" s="5">
        <v>13.84</v>
      </c>
      <c r="C109" s="5">
        <v>13.523</v>
      </c>
      <c r="D109" s="5">
        <v>15.2</v>
      </c>
      <c r="E109" s="5">
        <v>22</v>
      </c>
      <c r="F109" s="5">
        <v>19.399999999999999</v>
      </c>
      <c r="G109" s="6">
        <v>19.399999999999999</v>
      </c>
      <c r="H109" s="6">
        <v>26.2</v>
      </c>
      <c r="I109" s="6">
        <v>21.9</v>
      </c>
      <c r="J109" s="6">
        <v>27.5</v>
      </c>
      <c r="K109" s="6">
        <v>21.3</v>
      </c>
      <c r="L109" s="6">
        <v>23.3</v>
      </c>
      <c r="M109" s="6">
        <v>25.9</v>
      </c>
      <c r="N109" s="6">
        <v>23</v>
      </c>
      <c r="O109" s="15">
        <v>19.7</v>
      </c>
      <c r="P109" s="6">
        <v>22.6</v>
      </c>
      <c r="Q109" s="6">
        <v>17.8</v>
      </c>
      <c r="R109" s="6">
        <v>18.3</v>
      </c>
      <c r="S109" s="6">
        <v>18.600000000000001</v>
      </c>
      <c r="T109" s="6">
        <v>19</v>
      </c>
      <c r="U109" s="6">
        <v>19.2</v>
      </c>
      <c r="V109" s="6">
        <v>19.8</v>
      </c>
      <c r="W109" s="6">
        <v>18.3</v>
      </c>
      <c r="X109" s="6">
        <v>21</v>
      </c>
    </row>
    <row r="110" spans="1:24" s="3" customFormat="1">
      <c r="A110" s="2" t="s">
        <v>12</v>
      </c>
      <c r="B110" s="5">
        <v>13.340999999999999</v>
      </c>
      <c r="C110" s="5">
        <v>17.3</v>
      </c>
      <c r="D110" s="5">
        <v>20.9</v>
      </c>
      <c r="E110" s="5">
        <v>26.2</v>
      </c>
      <c r="F110" s="5">
        <v>21.9</v>
      </c>
      <c r="G110" s="6">
        <v>21.9</v>
      </c>
      <c r="H110" s="6">
        <v>17.117000000000001</v>
      </c>
      <c r="I110" s="6">
        <v>18.155999999999999</v>
      </c>
      <c r="J110" s="6">
        <v>23.821000000000002</v>
      </c>
      <c r="K110" s="6">
        <v>17.553999999999998</v>
      </c>
      <c r="L110" s="6">
        <v>20.27</v>
      </c>
      <c r="M110" s="6">
        <v>20.48</v>
      </c>
      <c r="N110" s="6">
        <v>25.545000000000002</v>
      </c>
      <c r="O110" s="15">
        <v>22.666</v>
      </c>
      <c r="P110" s="6">
        <v>20.030999999999999</v>
      </c>
      <c r="Q110" s="6">
        <v>19.841000000000001</v>
      </c>
      <c r="R110" s="6">
        <v>23.472999999999999</v>
      </c>
      <c r="S110" s="6">
        <v>25.254000000000001</v>
      </c>
      <c r="T110" s="6">
        <v>21.555</v>
      </c>
      <c r="U110" s="6">
        <v>27.7</v>
      </c>
      <c r="V110" s="6">
        <v>19.091999999999999</v>
      </c>
      <c r="W110" s="6">
        <v>29.021999999999998</v>
      </c>
      <c r="X110" s="6">
        <v>18.215</v>
      </c>
    </row>
    <row r="111" spans="1:24" s="3" customFormat="1">
      <c r="A111" s="3" t="str">
        <f>A88</f>
        <v>Total</v>
      </c>
      <c r="B111" s="11">
        <f t="shared" ref="B111:T111" si="20">SUM(B98:B110)</f>
        <v>318.27599999999995</v>
      </c>
      <c r="C111" s="11">
        <f t="shared" si="20"/>
        <v>371.55700000000002</v>
      </c>
      <c r="D111" s="11">
        <f t="shared" si="20"/>
        <v>412.07299999999992</v>
      </c>
      <c r="E111" s="11">
        <f t="shared" si="20"/>
        <v>431.44100000000003</v>
      </c>
      <c r="F111" s="11">
        <f t="shared" si="20"/>
        <v>418.95100000000002</v>
      </c>
      <c r="G111" s="8">
        <f t="shared" si="20"/>
        <v>418.95100000000002</v>
      </c>
      <c r="H111" s="8">
        <f t="shared" si="20"/>
        <v>442.83</v>
      </c>
      <c r="I111" s="8">
        <f t="shared" si="20"/>
        <v>468.79099999999994</v>
      </c>
      <c r="J111" s="8">
        <f t="shared" si="20"/>
        <v>512.95600000000002</v>
      </c>
      <c r="K111" s="8">
        <f t="shared" si="20"/>
        <v>600.88499999999988</v>
      </c>
      <c r="L111" s="8">
        <f t="shared" si="20"/>
        <v>517.75900000000001</v>
      </c>
      <c r="M111" s="8">
        <f t="shared" si="20"/>
        <v>528.48899999999992</v>
      </c>
      <c r="N111" s="8">
        <f t="shared" si="20"/>
        <v>543.56799999999998</v>
      </c>
      <c r="O111" s="13">
        <f t="shared" si="20"/>
        <v>523.28700000000003</v>
      </c>
      <c r="P111" s="8">
        <f t="shared" si="20"/>
        <v>501.22400000000005</v>
      </c>
      <c r="Q111" s="8">
        <f t="shared" si="20"/>
        <v>490.65600000000006</v>
      </c>
      <c r="R111" s="8">
        <f t="shared" si="20"/>
        <v>516.83499999999992</v>
      </c>
      <c r="S111" s="8">
        <f t="shared" si="20"/>
        <v>558.55507800000009</v>
      </c>
      <c r="T111" s="8">
        <f t="shared" si="20"/>
        <v>527.56799999999998</v>
      </c>
      <c r="U111" s="8">
        <f t="shared" ref="U111" si="21">SUM(U98:U110)</f>
        <v>544.40000000000009</v>
      </c>
      <c r="V111" s="8">
        <f>SUM(V98:V110)</f>
        <v>570.57197099999996</v>
      </c>
      <c r="W111" s="8">
        <f>SUM(W98:W110)</f>
        <v>520.71974</v>
      </c>
      <c r="X111" s="8">
        <f>SUM(X98:X110)</f>
        <v>537.90300000000013</v>
      </c>
    </row>
    <row r="112" spans="1:24" s="3" customFormat="1">
      <c r="A112" s="2" t="s">
        <v>13</v>
      </c>
      <c r="B112" s="5">
        <v>0.36799999999999999</v>
      </c>
      <c r="C112" s="5">
        <v>0.93100000000000005</v>
      </c>
      <c r="D112" s="5">
        <v>4.2039999999999997</v>
      </c>
      <c r="E112" s="5">
        <v>3.5790000000000002</v>
      </c>
      <c r="F112" s="5">
        <v>1.921</v>
      </c>
      <c r="G112" s="6">
        <v>1.921</v>
      </c>
      <c r="H112" s="6">
        <v>0.754</v>
      </c>
      <c r="I112" s="6">
        <v>1.9750000000000001</v>
      </c>
      <c r="J112" s="6">
        <v>1.92</v>
      </c>
      <c r="K112" s="20">
        <v>2.0840000000000001</v>
      </c>
      <c r="L112" s="20">
        <v>3.4180000000000001</v>
      </c>
      <c r="M112" s="6">
        <v>2.3109999999999999</v>
      </c>
      <c r="N112" s="6">
        <v>2.1669999999999998</v>
      </c>
      <c r="O112" s="15">
        <v>1.9810000000000001</v>
      </c>
      <c r="P112" s="6">
        <v>2.0209999999999999</v>
      </c>
      <c r="Q112" s="6">
        <v>1.671</v>
      </c>
      <c r="R112" s="6">
        <v>1.6120000000000001</v>
      </c>
      <c r="S112" s="6">
        <v>1.6439999999999999</v>
      </c>
      <c r="T112" s="6">
        <v>1.3260000000000001</v>
      </c>
      <c r="U112" s="6">
        <v>1.2</v>
      </c>
      <c r="V112" s="6">
        <v>1.4159999999999999</v>
      </c>
      <c r="W112" s="6">
        <v>1.242</v>
      </c>
      <c r="X112" s="6">
        <v>1.33</v>
      </c>
    </row>
    <row r="113" spans="1:24" s="3" customFormat="1">
      <c r="A113" s="2" t="s">
        <v>15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6">
        <v>0.628</v>
      </c>
      <c r="N113" s="6">
        <v>0.16300000000000001</v>
      </c>
      <c r="O113" s="15">
        <v>0.58099999999999996</v>
      </c>
      <c r="P113" s="6">
        <v>0.111</v>
      </c>
      <c r="Q113" s="6">
        <v>0.61799999999999999</v>
      </c>
      <c r="R113" s="6">
        <v>1.2210000000000001</v>
      </c>
      <c r="S113" s="6">
        <v>2.0607000000000002</v>
      </c>
      <c r="T113" s="6">
        <v>0.50900000000000001</v>
      </c>
      <c r="U113" s="6">
        <v>0.5</v>
      </c>
      <c r="V113" s="6">
        <v>0.54900000000000004</v>
      </c>
      <c r="W113" s="6">
        <v>0.46460000000000001</v>
      </c>
      <c r="X113" s="6">
        <v>6.9000000000000006E-2</v>
      </c>
    </row>
    <row r="114" spans="1:24" s="3" customFormat="1">
      <c r="A114" s="2" t="s">
        <v>16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6">
        <v>0.499</v>
      </c>
      <c r="N114" s="6">
        <v>0.82</v>
      </c>
      <c r="O114" s="15">
        <v>0.76700000000000002</v>
      </c>
      <c r="P114" s="6">
        <v>0.76</v>
      </c>
      <c r="Q114" s="6">
        <v>0.77800000000000002</v>
      </c>
      <c r="R114" s="6">
        <v>0.94</v>
      </c>
      <c r="S114" s="6">
        <v>0.81967000000000001</v>
      </c>
      <c r="T114" s="6">
        <v>0.97799999999999998</v>
      </c>
      <c r="U114" s="6">
        <v>1</v>
      </c>
      <c r="V114" s="6">
        <v>1.7411140000000001</v>
      </c>
      <c r="W114" s="6">
        <v>0.86660899999999996</v>
      </c>
      <c r="X114" s="6">
        <v>1.474</v>
      </c>
    </row>
    <row r="115" spans="1:24" s="3" customFormat="1">
      <c r="A115" s="2" t="s">
        <v>17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6">
        <v>0.45900000000000002</v>
      </c>
      <c r="N115" s="6">
        <v>0.52800000000000002</v>
      </c>
      <c r="O115" s="15">
        <v>0.36699999999999999</v>
      </c>
      <c r="P115" s="6">
        <v>0.50600000000000001</v>
      </c>
      <c r="Q115" s="6">
        <v>0.48699999999999999</v>
      </c>
      <c r="R115" s="6">
        <v>0.50600000000000001</v>
      </c>
      <c r="S115" s="6">
        <v>0.488234</v>
      </c>
      <c r="T115" s="6">
        <v>0.33900000000000002</v>
      </c>
      <c r="U115" s="6">
        <v>0.3</v>
      </c>
      <c r="V115" s="6">
        <v>0.39439400000000002</v>
      </c>
      <c r="W115" s="6">
        <v>0.23533599999999999</v>
      </c>
      <c r="X115" s="6">
        <v>0.27400000000000002</v>
      </c>
    </row>
    <row r="116" spans="1:24">
      <c r="A116" s="2" t="s">
        <v>18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15">
        <v>1.7170000000000001</v>
      </c>
      <c r="N116" s="15">
        <v>1.835</v>
      </c>
      <c r="O116" s="15">
        <v>2.194</v>
      </c>
      <c r="P116" s="6">
        <v>2.0499999999999998</v>
      </c>
      <c r="Q116" s="6">
        <v>2.149</v>
      </c>
      <c r="R116" s="6">
        <v>2.2029999999999998</v>
      </c>
      <c r="S116" s="6">
        <v>2.44475</v>
      </c>
      <c r="T116" s="6">
        <v>2.7429999999999999</v>
      </c>
      <c r="U116" s="6">
        <v>2.7</v>
      </c>
      <c r="V116" s="6">
        <v>3.2156500000000001</v>
      </c>
      <c r="W116" s="6">
        <v>2.9165320000000001</v>
      </c>
      <c r="X116" s="6">
        <v>3.0880000000000001</v>
      </c>
    </row>
    <row r="117" spans="1:24" s="3" customFormat="1">
      <c r="A117" s="3" t="str">
        <f>A94</f>
        <v>Total (incl. small universities)</v>
      </c>
      <c r="B117" s="11">
        <f>SUM(B111:B116)</f>
        <v>318.64399999999995</v>
      </c>
      <c r="C117" s="11">
        <f t="shared" ref="C117:T117" si="22">SUM(C111:C116)</f>
        <v>372.488</v>
      </c>
      <c r="D117" s="11">
        <f t="shared" si="22"/>
        <v>416.27699999999993</v>
      </c>
      <c r="E117" s="11">
        <f t="shared" si="22"/>
        <v>435.02000000000004</v>
      </c>
      <c r="F117" s="11">
        <f t="shared" si="22"/>
        <v>420.87200000000001</v>
      </c>
      <c r="G117" s="12">
        <f t="shared" si="22"/>
        <v>420.87200000000001</v>
      </c>
      <c r="H117" s="12">
        <f t="shared" si="22"/>
        <v>443.584</v>
      </c>
      <c r="I117" s="12">
        <f t="shared" si="22"/>
        <v>470.76599999999996</v>
      </c>
      <c r="J117" s="12">
        <f t="shared" si="22"/>
        <v>514.87599999999998</v>
      </c>
      <c r="K117" s="12">
        <f t="shared" si="22"/>
        <v>602.96899999999982</v>
      </c>
      <c r="L117" s="12">
        <f t="shared" si="22"/>
        <v>521.17700000000002</v>
      </c>
      <c r="M117" s="12">
        <f t="shared" si="22"/>
        <v>534.10299999999995</v>
      </c>
      <c r="N117" s="12">
        <f t="shared" si="22"/>
        <v>549.08100000000013</v>
      </c>
      <c r="O117" s="12">
        <f t="shared" si="22"/>
        <v>529.17700000000002</v>
      </c>
      <c r="P117" s="12">
        <f t="shared" si="22"/>
        <v>506.67200000000003</v>
      </c>
      <c r="Q117" s="12">
        <f t="shared" si="22"/>
        <v>496.35900000000009</v>
      </c>
      <c r="R117" s="12">
        <f t="shared" si="22"/>
        <v>523.31699999999989</v>
      </c>
      <c r="S117" s="12">
        <f t="shared" si="22"/>
        <v>566.0124320000001</v>
      </c>
      <c r="T117" s="8">
        <f t="shared" si="22"/>
        <v>533.46300000000008</v>
      </c>
      <c r="U117" s="12">
        <f t="shared" ref="U117" si="23">SUM(U111:U116)</f>
        <v>550.10000000000014</v>
      </c>
      <c r="V117" s="8">
        <f>SUM(V111:V116)</f>
        <v>577.88812900000005</v>
      </c>
      <c r="W117" s="8">
        <f>SUM(W111:W116)</f>
        <v>526.44481699999994</v>
      </c>
      <c r="X117" s="8">
        <f>SUM(X111:X116)</f>
        <v>544.13800000000015</v>
      </c>
    </row>
    <row r="118" spans="1:24">
      <c r="B118" s="6"/>
      <c r="C118" s="6"/>
      <c r="D118" s="6"/>
      <c r="E118" s="6"/>
      <c r="F118" s="6"/>
      <c r="G118" s="6"/>
      <c r="H118" s="6"/>
      <c r="I118" s="6"/>
      <c r="L118" s="34"/>
    </row>
    <row r="119" spans="1:24">
      <c r="A119" s="3" t="s">
        <v>41</v>
      </c>
      <c r="B119" s="7"/>
      <c r="C119" s="7"/>
      <c r="D119" s="7"/>
      <c r="E119" s="7"/>
      <c r="F119" s="7"/>
      <c r="G119" s="8"/>
      <c r="H119" s="8"/>
      <c r="I119" s="8"/>
      <c r="J119" s="8"/>
      <c r="K119" s="22"/>
      <c r="L119" s="22"/>
      <c r="M119" s="8"/>
      <c r="N119" s="8"/>
      <c r="O119" s="3"/>
      <c r="P119" s="3"/>
      <c r="Q119" s="3"/>
      <c r="R119" s="3"/>
    </row>
    <row r="120" spans="1:24">
      <c r="A120" s="3"/>
      <c r="B120" s="4">
        <v>2000</v>
      </c>
      <c r="C120" s="4">
        <v>2001</v>
      </c>
      <c r="D120" s="4">
        <v>2002</v>
      </c>
      <c r="E120" s="4">
        <v>2003</v>
      </c>
      <c r="F120" s="4">
        <v>2004</v>
      </c>
      <c r="G120" s="3">
        <v>2004</v>
      </c>
      <c r="H120" s="3">
        <v>2005</v>
      </c>
      <c r="I120" s="3">
        <v>2006</v>
      </c>
      <c r="J120" s="3">
        <v>2007</v>
      </c>
      <c r="K120" s="3">
        <v>2008</v>
      </c>
      <c r="L120" s="3">
        <v>2009</v>
      </c>
      <c r="M120" s="3">
        <v>2010</v>
      </c>
      <c r="N120" s="3">
        <v>2011</v>
      </c>
      <c r="O120" s="3">
        <v>2012</v>
      </c>
      <c r="P120" s="3">
        <v>2013</v>
      </c>
      <c r="Q120" s="3">
        <v>2014</v>
      </c>
      <c r="R120" s="3">
        <v>2015</v>
      </c>
      <c r="S120" s="3">
        <v>2016</v>
      </c>
      <c r="T120" s="2">
        <v>2017</v>
      </c>
      <c r="U120" s="3">
        <v>2018</v>
      </c>
      <c r="V120" s="3">
        <v>2019</v>
      </c>
      <c r="W120" s="3">
        <v>2020</v>
      </c>
      <c r="X120" s="3">
        <v>2021</v>
      </c>
    </row>
    <row r="121" spans="1:24">
      <c r="A121" s="2" t="s">
        <v>0</v>
      </c>
      <c r="B121" s="5"/>
      <c r="C121" s="5"/>
      <c r="D121" s="5"/>
      <c r="E121" s="5"/>
      <c r="F121" s="5"/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2">
        <v>0</v>
      </c>
      <c r="W121" s="2">
        <v>0</v>
      </c>
      <c r="X121" s="6">
        <v>8.6</v>
      </c>
    </row>
    <row r="122" spans="1:24">
      <c r="A122" s="2" t="s">
        <v>1</v>
      </c>
      <c r="B122" s="5"/>
      <c r="C122" s="5"/>
      <c r="D122" s="5"/>
      <c r="E122" s="5"/>
      <c r="F122" s="5"/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2">
        <v>0</v>
      </c>
      <c r="W122" s="2">
        <v>0</v>
      </c>
      <c r="X122" s="6">
        <v>0</v>
      </c>
    </row>
    <row r="123" spans="1:24">
      <c r="A123" s="2" t="s">
        <v>2</v>
      </c>
      <c r="B123" s="5"/>
      <c r="C123" s="5"/>
      <c r="D123" s="5"/>
      <c r="E123" s="5"/>
      <c r="F123" s="5"/>
      <c r="G123" s="6">
        <v>0.51100000000000001</v>
      </c>
      <c r="H123" s="6">
        <v>0.46200000000000002</v>
      </c>
      <c r="I123" s="6">
        <v>0.23300000000000001</v>
      </c>
      <c r="J123" s="6">
        <v>4.7E-2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2">
        <v>0</v>
      </c>
      <c r="W123" s="2">
        <v>0</v>
      </c>
      <c r="X123" s="6">
        <v>0</v>
      </c>
    </row>
    <row r="124" spans="1:24">
      <c r="A124" s="2" t="s">
        <v>3</v>
      </c>
      <c r="B124" s="5"/>
      <c r="C124" s="5"/>
      <c r="D124" s="5"/>
      <c r="E124" s="5"/>
      <c r="F124" s="5"/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2">
        <v>0</v>
      </c>
      <c r="W124" s="2">
        <v>0</v>
      </c>
      <c r="X124" s="6">
        <v>0</v>
      </c>
    </row>
    <row r="125" spans="1:24">
      <c r="A125" s="2" t="s">
        <v>4</v>
      </c>
      <c r="B125" s="5"/>
      <c r="C125" s="5"/>
      <c r="D125" s="5"/>
      <c r="E125" s="5"/>
      <c r="F125" s="5"/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2">
        <v>0</v>
      </c>
      <c r="W125" s="2">
        <v>0</v>
      </c>
      <c r="X125" s="6">
        <v>0</v>
      </c>
    </row>
    <row r="126" spans="1:24">
      <c r="A126" s="2" t="s">
        <v>5</v>
      </c>
      <c r="B126" s="5"/>
      <c r="C126" s="5"/>
      <c r="D126" s="5"/>
      <c r="E126" s="5"/>
      <c r="F126" s="5"/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2">
        <v>0</v>
      </c>
      <c r="W126" s="2">
        <v>0</v>
      </c>
      <c r="X126" s="6">
        <v>0</v>
      </c>
    </row>
    <row r="127" spans="1:24">
      <c r="A127" s="2" t="s">
        <v>6</v>
      </c>
      <c r="B127" s="5"/>
      <c r="C127" s="5"/>
      <c r="D127" s="5"/>
      <c r="E127" s="5"/>
      <c r="F127" s="5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0.5</v>
      </c>
      <c r="M127" s="6">
        <v>0.5</v>
      </c>
      <c r="N127" s="6">
        <v>0.9</v>
      </c>
      <c r="O127" s="15">
        <v>0.8</v>
      </c>
      <c r="P127" s="6">
        <v>0.54300000000000004</v>
      </c>
      <c r="Q127" s="6">
        <v>0.28599999999999998</v>
      </c>
      <c r="R127" s="6">
        <v>0.17299999999999999</v>
      </c>
      <c r="S127" s="6">
        <v>0.85699999999999998</v>
      </c>
      <c r="T127" s="6">
        <v>0.72</v>
      </c>
      <c r="U127" s="2">
        <v>0.7</v>
      </c>
      <c r="V127" s="6">
        <v>0.69599999999999995</v>
      </c>
      <c r="W127" s="6">
        <v>0.74399999999999999</v>
      </c>
      <c r="X127" s="6">
        <v>0.90300000000000002</v>
      </c>
    </row>
    <row r="128" spans="1:24">
      <c r="A128" s="2" t="s">
        <v>7</v>
      </c>
      <c r="B128" s="5"/>
      <c r="C128" s="5"/>
      <c r="D128" s="5"/>
      <c r="E128" s="5"/>
      <c r="F128" s="5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2">
        <v>0</v>
      </c>
      <c r="W128" s="6">
        <v>0.127</v>
      </c>
      <c r="X128" s="6">
        <v>1.8360000000000001</v>
      </c>
    </row>
    <row r="129" spans="1:24">
      <c r="A129" s="2" t="s">
        <v>8</v>
      </c>
      <c r="B129" s="5"/>
      <c r="C129" s="5"/>
      <c r="D129" s="5"/>
      <c r="E129" s="5"/>
      <c r="F129" s="5"/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0.36599999999999999</v>
      </c>
      <c r="R129" s="6">
        <v>0</v>
      </c>
      <c r="S129" s="6">
        <v>0</v>
      </c>
      <c r="T129" s="6">
        <v>0</v>
      </c>
      <c r="U129" s="6">
        <v>0</v>
      </c>
      <c r="V129" s="2">
        <v>0</v>
      </c>
      <c r="W129" s="2">
        <v>0</v>
      </c>
      <c r="X129" s="6">
        <v>0</v>
      </c>
    </row>
    <row r="130" spans="1:24">
      <c r="A130" s="2" t="s">
        <v>9</v>
      </c>
      <c r="B130" s="5"/>
      <c r="C130" s="5"/>
      <c r="D130" s="5"/>
      <c r="E130" s="5"/>
      <c r="F130" s="5"/>
      <c r="G130" s="6">
        <v>7.194</v>
      </c>
      <c r="H130" s="6">
        <v>7.1319999999999997</v>
      </c>
      <c r="I130" s="6">
        <v>6.9969999999999999</v>
      </c>
      <c r="J130" s="6">
        <v>7.0460000000000003</v>
      </c>
      <c r="K130" s="6">
        <v>7.27</v>
      </c>
      <c r="L130" s="6">
        <v>7.9649999999999999</v>
      </c>
      <c r="M130" s="6">
        <v>8.7010000000000005</v>
      </c>
      <c r="N130" s="6">
        <v>8.3070000000000004</v>
      </c>
      <c r="O130" s="15">
        <v>8.3729999999999993</v>
      </c>
      <c r="P130" s="6">
        <v>9.391</v>
      </c>
      <c r="Q130" s="6">
        <v>0.73099999999999998</v>
      </c>
      <c r="R130" s="6">
        <v>0.379</v>
      </c>
      <c r="S130" s="6">
        <v>1.2999999999999999E-2</v>
      </c>
      <c r="T130" s="6">
        <v>6.3E-2</v>
      </c>
      <c r="U130" s="2">
        <v>0.4</v>
      </c>
      <c r="V130" s="6">
        <v>0.222</v>
      </c>
      <c r="W130" s="6">
        <v>0.09</v>
      </c>
      <c r="X130" s="6">
        <v>1.026</v>
      </c>
    </row>
    <row r="131" spans="1:24">
      <c r="A131" s="2" t="s">
        <v>10</v>
      </c>
      <c r="B131" s="5"/>
      <c r="C131" s="5"/>
      <c r="D131" s="5"/>
      <c r="E131" s="5"/>
      <c r="F131" s="5"/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2">
        <v>0</v>
      </c>
      <c r="W131" s="2">
        <v>0</v>
      </c>
      <c r="X131" s="6">
        <v>0.6</v>
      </c>
    </row>
    <row r="132" spans="1:24">
      <c r="A132" s="2" t="s">
        <v>11</v>
      </c>
      <c r="B132" s="5"/>
      <c r="C132" s="5"/>
      <c r="D132" s="5"/>
      <c r="E132" s="5"/>
      <c r="F132" s="5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2">
        <v>0</v>
      </c>
      <c r="W132" s="2">
        <v>0</v>
      </c>
      <c r="X132" s="6">
        <v>0</v>
      </c>
    </row>
    <row r="133" spans="1:24">
      <c r="A133" s="2" t="s">
        <v>12</v>
      </c>
      <c r="B133" s="5"/>
      <c r="C133" s="5"/>
      <c r="D133" s="5"/>
      <c r="E133" s="5"/>
      <c r="F133" s="5"/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7.4999999999999997E-2</v>
      </c>
      <c r="M133" s="6">
        <v>7.2999999999999995E-2</v>
      </c>
      <c r="N133" s="6">
        <v>0.255</v>
      </c>
      <c r="O133" s="15">
        <v>5.7000000000000002E-2</v>
      </c>
      <c r="P133" s="6">
        <v>0.115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2">
        <v>0</v>
      </c>
      <c r="W133" s="2">
        <v>0</v>
      </c>
      <c r="X133" s="6">
        <v>0</v>
      </c>
    </row>
    <row r="134" spans="1:24">
      <c r="A134" s="3" t="str">
        <f>A111</f>
        <v>Total</v>
      </c>
      <c r="B134" s="11">
        <f t="shared" ref="B134:T134" si="24">SUM(B121:B133)</f>
        <v>0</v>
      </c>
      <c r="C134" s="11">
        <f t="shared" si="24"/>
        <v>0</v>
      </c>
      <c r="D134" s="11">
        <f t="shared" si="24"/>
        <v>0</v>
      </c>
      <c r="E134" s="11">
        <f t="shared" si="24"/>
        <v>0</v>
      </c>
      <c r="F134" s="11">
        <f t="shared" si="24"/>
        <v>0</v>
      </c>
      <c r="G134" s="8">
        <f t="shared" si="24"/>
        <v>7.7050000000000001</v>
      </c>
      <c r="H134" s="8">
        <f t="shared" si="24"/>
        <v>7.5939999999999994</v>
      </c>
      <c r="I134" s="8">
        <f t="shared" si="24"/>
        <v>7.2299999999999995</v>
      </c>
      <c r="J134" s="8">
        <f t="shared" si="24"/>
        <v>7.093</v>
      </c>
      <c r="K134" s="8">
        <f t="shared" si="24"/>
        <v>7.27</v>
      </c>
      <c r="L134" s="8">
        <f t="shared" si="24"/>
        <v>8.5399999999999991</v>
      </c>
      <c r="M134" s="8">
        <f t="shared" si="24"/>
        <v>9.2740000000000009</v>
      </c>
      <c r="N134" s="8">
        <f t="shared" si="24"/>
        <v>9.4620000000000015</v>
      </c>
      <c r="O134" s="13">
        <f t="shared" si="24"/>
        <v>9.23</v>
      </c>
      <c r="P134" s="8">
        <f t="shared" si="24"/>
        <v>10.048999999999999</v>
      </c>
      <c r="Q134" s="8">
        <f t="shared" si="24"/>
        <v>1.383</v>
      </c>
      <c r="R134" s="8">
        <f t="shared" si="24"/>
        <v>0.55200000000000005</v>
      </c>
      <c r="S134" s="8">
        <f t="shared" si="24"/>
        <v>0.87</v>
      </c>
      <c r="T134" s="8">
        <f t="shared" si="24"/>
        <v>0.78299999999999992</v>
      </c>
      <c r="U134" s="8">
        <f t="shared" ref="U134" si="25">SUM(U121:U133)</f>
        <v>1.1000000000000001</v>
      </c>
      <c r="V134" s="8">
        <f t="shared" ref="V134:W134" si="26">SUM(V121:V133)</f>
        <v>0.91799999999999993</v>
      </c>
      <c r="W134" s="8">
        <f t="shared" si="26"/>
        <v>0.96099999999999997</v>
      </c>
      <c r="X134" s="8">
        <f t="shared" ref="X134" si="27">SUM(X121:X133)</f>
        <v>12.965</v>
      </c>
    </row>
    <row r="135" spans="1:24">
      <c r="A135" s="2" t="s">
        <v>13</v>
      </c>
      <c r="B135" s="5"/>
      <c r="C135" s="5"/>
      <c r="D135" s="5"/>
      <c r="E135" s="5"/>
      <c r="F135" s="5"/>
      <c r="G135" s="6">
        <v>0</v>
      </c>
      <c r="H135" s="6">
        <v>0</v>
      </c>
      <c r="I135" s="6">
        <v>0</v>
      </c>
      <c r="J135" s="6">
        <v>0</v>
      </c>
      <c r="K135" s="6">
        <v>9.907</v>
      </c>
      <c r="L135" s="6">
        <v>10.458</v>
      </c>
      <c r="M135" s="6">
        <v>10.315</v>
      </c>
      <c r="N135" s="6">
        <v>9.8049999999999997</v>
      </c>
      <c r="O135" s="15">
        <v>6.444</v>
      </c>
      <c r="P135" s="6">
        <v>6.2610000000000001</v>
      </c>
      <c r="Q135" s="6">
        <v>1.2989999999999999</v>
      </c>
      <c r="R135" s="6">
        <v>0.81699999999999995</v>
      </c>
      <c r="S135" s="6">
        <v>0</v>
      </c>
      <c r="T135" s="6">
        <v>0</v>
      </c>
      <c r="U135" s="2">
        <v>0.3</v>
      </c>
      <c r="V135" s="6">
        <v>8.1000000000000003E-2</v>
      </c>
      <c r="W135" s="6">
        <v>0.1</v>
      </c>
      <c r="X135" s="6">
        <v>0</v>
      </c>
    </row>
    <row r="136" spans="1:24">
      <c r="A136" s="2" t="s">
        <v>15</v>
      </c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2">
        <v>0</v>
      </c>
      <c r="W136" s="2">
        <v>0</v>
      </c>
      <c r="X136" s="6">
        <v>0</v>
      </c>
    </row>
    <row r="137" spans="1:24">
      <c r="A137" s="2" t="s">
        <v>16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2">
        <v>0</v>
      </c>
      <c r="W137" s="2">
        <v>0</v>
      </c>
      <c r="X137" s="6">
        <v>0</v>
      </c>
    </row>
    <row r="138" spans="1:24">
      <c r="A138" s="2" t="s">
        <v>17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2">
        <v>0</v>
      </c>
      <c r="W138" s="2">
        <v>0</v>
      </c>
      <c r="X138" s="6">
        <v>0</v>
      </c>
    </row>
    <row r="139" spans="1:24">
      <c r="A139" s="2" t="s">
        <v>18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2">
        <v>0</v>
      </c>
      <c r="W139" s="2">
        <v>0</v>
      </c>
      <c r="X139" s="6">
        <v>1.0999999999999999E-2</v>
      </c>
    </row>
    <row r="140" spans="1:24">
      <c r="A140" s="3" t="str">
        <f>A117</f>
        <v>Total (incl. small universities)</v>
      </c>
      <c r="B140" s="11">
        <f>SUM(B134:B139)</f>
        <v>0</v>
      </c>
      <c r="C140" s="11">
        <f t="shared" ref="C140:T140" si="28">SUM(C134:C139)</f>
        <v>0</v>
      </c>
      <c r="D140" s="11">
        <f t="shared" si="28"/>
        <v>0</v>
      </c>
      <c r="E140" s="11">
        <f t="shared" si="28"/>
        <v>0</v>
      </c>
      <c r="F140" s="11">
        <f t="shared" si="28"/>
        <v>0</v>
      </c>
      <c r="G140" s="12">
        <f t="shared" si="28"/>
        <v>7.7050000000000001</v>
      </c>
      <c r="H140" s="12">
        <f t="shared" si="28"/>
        <v>7.5939999999999994</v>
      </c>
      <c r="I140" s="12">
        <f t="shared" si="28"/>
        <v>7.2299999999999995</v>
      </c>
      <c r="J140" s="12">
        <f t="shared" si="28"/>
        <v>7.093</v>
      </c>
      <c r="K140" s="12">
        <f t="shared" si="28"/>
        <v>17.177</v>
      </c>
      <c r="L140" s="12">
        <f t="shared" si="28"/>
        <v>18.997999999999998</v>
      </c>
      <c r="M140" s="12">
        <f t="shared" si="28"/>
        <v>19.588999999999999</v>
      </c>
      <c r="N140" s="12">
        <f t="shared" si="28"/>
        <v>19.267000000000003</v>
      </c>
      <c r="O140" s="12">
        <f t="shared" si="28"/>
        <v>15.673999999999999</v>
      </c>
      <c r="P140" s="12">
        <f t="shared" si="28"/>
        <v>16.309999999999999</v>
      </c>
      <c r="Q140" s="12">
        <f t="shared" si="28"/>
        <v>2.6819999999999999</v>
      </c>
      <c r="R140" s="12">
        <f t="shared" si="28"/>
        <v>1.369</v>
      </c>
      <c r="S140" s="12">
        <f t="shared" si="28"/>
        <v>0.87</v>
      </c>
      <c r="T140" s="8">
        <f t="shared" si="28"/>
        <v>0.78299999999999992</v>
      </c>
      <c r="U140" s="12">
        <f t="shared" ref="U140" si="29">SUM(U134:U139)</f>
        <v>1.4000000000000001</v>
      </c>
      <c r="V140" s="12">
        <f t="shared" ref="V140:W140" si="30">SUM(V134:V139)</f>
        <v>0.99899999999999989</v>
      </c>
      <c r="W140" s="12">
        <f t="shared" si="30"/>
        <v>1.0609999999999999</v>
      </c>
      <c r="X140" s="12">
        <f t="shared" ref="X140" si="31">SUM(X134:X139)</f>
        <v>12.975999999999999</v>
      </c>
    </row>
    <row r="141" spans="1:24">
      <c r="B141" s="6"/>
      <c r="C141" s="6"/>
      <c r="D141" s="6"/>
      <c r="E141" s="6"/>
      <c r="F141" s="6"/>
      <c r="G141" s="6"/>
      <c r="H141" s="6"/>
      <c r="I141" s="6"/>
      <c r="K141" s="18"/>
      <c r="T141" s="6"/>
      <c r="V141" s="6"/>
    </row>
    <row r="142" spans="1:24">
      <c r="B142" s="6"/>
      <c r="C142" s="6"/>
      <c r="D142" s="6"/>
      <c r="E142" s="6"/>
      <c r="F142" s="6"/>
      <c r="G142" s="6"/>
      <c r="H142" s="6"/>
      <c r="I142" s="6"/>
      <c r="T142" s="6"/>
      <c r="V142" s="6"/>
    </row>
    <row r="143" spans="1:24">
      <c r="A143" s="2" t="s">
        <v>52</v>
      </c>
      <c r="T143" s="6"/>
      <c r="V143" s="6"/>
    </row>
    <row r="144" spans="1:24">
      <c r="A144" s="16" t="s">
        <v>14</v>
      </c>
      <c r="S144" s="16"/>
      <c r="T144" s="6"/>
      <c r="V144" s="6"/>
    </row>
    <row r="145" spans="1:22">
      <c r="A145" s="16"/>
      <c r="S145" s="16"/>
      <c r="T145" s="6"/>
      <c r="V145" s="6"/>
    </row>
    <row r="146" spans="1:22">
      <c r="A146" s="3" t="s">
        <v>51</v>
      </c>
      <c r="S146" s="16"/>
      <c r="T146" s="6"/>
      <c r="V146" s="6"/>
    </row>
    <row r="147" spans="1:22">
      <c r="A147" s="2" t="str">
        <f>content!B21</f>
        <v xml:space="preserve">Since 2008, data have been collected in accordance with the new Ministery of OCW guidelines (Richtlijn Jaarverslag Onderwijs, Toelichtende brochure)  </v>
      </c>
      <c r="V147" s="6"/>
    </row>
    <row r="148" spans="1:22">
      <c r="A148" s="2" t="str">
        <f>content!B22</f>
        <v>The data for 2004-2007 have been converted based on the new guidelines.</v>
      </c>
      <c r="V148" s="6"/>
    </row>
  </sheetData>
  <phoneticPr fontId="1" type="noConversion"/>
  <hyperlinks>
    <hyperlink ref="A144" r:id="rId1"/>
  </hyperlinks>
  <pageMargins left="0.74803149606299213" right="0.74803149606299213" top="0.98425196850393704" bottom="0.98425196850393704" header="0.51181102362204722" footer="0.51181102362204722"/>
  <pageSetup paperSize="8" scale="98" orientation="portrait" r:id="rId2"/>
  <headerFooter alignWithMargins="0">
    <oddFooter>&amp;L&amp;Z&amp;F</oddFooter>
  </headerFooter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2"/>
  <sheetViews>
    <sheetView workbookViewId="0">
      <selection activeCell="H3" sqref="H3"/>
    </sheetView>
  </sheetViews>
  <sheetFormatPr defaultRowHeight="12.75"/>
  <cols>
    <col min="1" max="1" width="14.42578125" customWidth="1"/>
    <col min="2" max="16" width="7.7109375" customWidth="1"/>
  </cols>
  <sheetData>
    <row r="1" spans="1:27" ht="15.75">
      <c r="A1" s="1" t="str">
        <f>Income!A1</f>
        <v>Financial data universities: income</v>
      </c>
    </row>
    <row r="2" spans="1:27">
      <c r="A2" s="2" t="s">
        <v>42</v>
      </c>
    </row>
    <row r="4" spans="1:27" s="2" customFormat="1">
      <c r="A4" s="3" t="str">
        <f>Income!A27</f>
        <v>General government contribution</v>
      </c>
    </row>
    <row r="5" spans="1:27" s="2" customFormat="1">
      <c r="A5" s="3"/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  <c r="Y5" s="8"/>
      <c r="Z5" s="8"/>
      <c r="AA5" s="8"/>
    </row>
    <row r="6" spans="1:27" s="2" customFormat="1">
      <c r="A6" s="2" t="s">
        <v>0</v>
      </c>
      <c r="B6" s="5">
        <f>+Income!B29/Income!B6*100</f>
        <v>70.972264171372885</v>
      </c>
      <c r="C6" s="5">
        <f>+Income!C29/Income!C6*100</f>
        <v>68.776824034334766</v>
      </c>
      <c r="D6" s="5">
        <f>+Income!D29/Income!D6*100</f>
        <v>66.601657727937592</v>
      </c>
      <c r="E6" s="5">
        <f>+Income!E29/Income!E6*100</f>
        <v>74.772362078200331</v>
      </c>
      <c r="F6" s="5">
        <f>+Income!F29/Income!F6*100</f>
        <v>74.750917671735721</v>
      </c>
      <c r="G6" s="20">
        <f>+Income!G29/Income!G6*100</f>
        <v>64.89245351804594</v>
      </c>
      <c r="H6" s="20">
        <f>+Income!H29/Income!H6*100</f>
        <v>63.246977547495675</v>
      </c>
      <c r="I6" s="20">
        <f>+Income!I29/Income!I6*100</f>
        <v>62.92984869325997</v>
      </c>
      <c r="J6" s="20">
        <f>+Income!J29/Income!J6*100</f>
        <v>61.216350947158524</v>
      </c>
      <c r="K6" s="20">
        <f>+Income!K29/Income!K6*100</f>
        <v>58.491863396745359</v>
      </c>
      <c r="L6" s="20">
        <f>+Income!L29/Income!L6*100</f>
        <v>56.718292172457097</v>
      </c>
      <c r="M6" s="20">
        <f>+Income!M29/Income!M6*100</f>
        <v>56.700404858299599</v>
      </c>
      <c r="N6" s="20">
        <f>+Income!N29/Income!N6*100</f>
        <v>55.04177190596463</v>
      </c>
      <c r="O6" s="20">
        <f>+Income!O29/Income!O6*100</f>
        <v>55.652850749172991</v>
      </c>
      <c r="P6" s="20">
        <f>+Income!P29/Income!P6*100</f>
        <v>55.21879143777231</v>
      </c>
      <c r="Q6" s="20">
        <f>+Income!Q29/Income!Q6*100</f>
        <v>55.579437578362892</v>
      </c>
      <c r="R6" s="20">
        <f>+Income!R29/Income!R6*100</f>
        <v>54.297872340425535</v>
      </c>
      <c r="S6" s="20">
        <f>+Income!S29/Income!S6*100</f>
        <v>54.053604128516717</v>
      </c>
      <c r="T6" s="20">
        <f>+[1]baten!T29/[1]baten!T6*100</f>
        <v>54.122553737568168</v>
      </c>
      <c r="U6" s="20">
        <f>+Income!U29/Income!U6*100</f>
        <v>54.898053043078342</v>
      </c>
      <c r="V6" s="6">
        <f>([2]baten!V29/[2]baten!V6)*100</f>
        <v>54.701851581863245</v>
      </c>
      <c r="W6" s="6">
        <f>([2]baten!W29/[2]baten!W6)*100</f>
        <v>57.355021216407351</v>
      </c>
      <c r="X6" s="6">
        <f>([2]baten!X29/[2]baten!X6)*100</f>
        <v>57.789785153737292</v>
      </c>
      <c r="Y6" s="8"/>
      <c r="Z6" s="8"/>
      <c r="AA6" s="8"/>
    </row>
    <row r="7" spans="1:27" s="2" customFormat="1">
      <c r="A7" s="2" t="s">
        <v>1</v>
      </c>
      <c r="B7" s="5">
        <f>+Income!B30/Income!B7*100</f>
        <v>70.851096268191526</v>
      </c>
      <c r="C7" s="5">
        <f>+Income!C30/Income!C7*100</f>
        <v>68.944801239885749</v>
      </c>
      <c r="D7" s="5">
        <f>+Income!D30/Income!D7*100</f>
        <v>68.340250541328743</v>
      </c>
      <c r="E7" s="5">
        <f>+Income!E30/Income!E7*100</f>
        <v>68.484030617627653</v>
      </c>
      <c r="F7" s="5">
        <f>+Income!F30/Income!F7*100</f>
        <v>67.31469390890237</v>
      </c>
      <c r="G7" s="20">
        <f>+Income!G30/Income!G7*100</f>
        <v>62.405623121518026</v>
      </c>
      <c r="H7" s="20">
        <f>+Income!H30/Income!H7*100</f>
        <v>62.168706955287568</v>
      </c>
      <c r="I7" s="20">
        <f>+Income!I30/Income!I7*100</f>
        <v>61.554859515713076</v>
      </c>
      <c r="J7" s="20">
        <f>+Income!J30/Income!J7*100</f>
        <v>62.400331956864107</v>
      </c>
      <c r="K7" s="20">
        <f>+Income!K30/Income!K7*100</f>
        <v>60.520750426378619</v>
      </c>
      <c r="L7" s="20">
        <f>+Income!L30/Income!L7*100</f>
        <v>56.072082160391105</v>
      </c>
      <c r="M7" s="20">
        <f>+Income!M30/Income!M7*100</f>
        <v>57.465523568068853</v>
      </c>
      <c r="N7" s="20">
        <f>+Income!N30/Income!N7*100</f>
        <v>58.090138319471841</v>
      </c>
      <c r="O7" s="20">
        <f>+Income!O30/Income!O7*100</f>
        <v>57.680861347076217</v>
      </c>
      <c r="P7" s="20">
        <f>+Income!P30/Income!P7*100</f>
        <v>57.860894108544692</v>
      </c>
      <c r="Q7" s="20">
        <f>+Income!Q30/Income!Q7*100</f>
        <v>57.210972008443086</v>
      </c>
      <c r="R7" s="20">
        <f>+Income!R30/Income!R7*100</f>
        <v>56.782476731800912</v>
      </c>
      <c r="S7" s="20">
        <f>+Income!S30/Income!S7*100</f>
        <v>58.320589821443079</v>
      </c>
      <c r="T7" s="20">
        <f>+[1]baten!T30/[1]baten!T7*100</f>
        <v>57.702811904724513</v>
      </c>
      <c r="U7" s="20">
        <f>+Income!U30/Income!U7*100</f>
        <v>57.93757655661215</v>
      </c>
      <c r="V7" s="6">
        <f>([2]baten!V30/[2]baten!V7)*100</f>
        <v>57.170149582050158</v>
      </c>
      <c r="W7" s="6">
        <f>([2]baten!W30/[2]baten!W7)*100</f>
        <v>58.160250820999039</v>
      </c>
      <c r="X7" s="6">
        <f>([2]baten!X30/[2]baten!X7)*100</f>
        <v>58.949529596236772</v>
      </c>
      <c r="Y7" s="8"/>
      <c r="Z7" s="8"/>
      <c r="AA7" s="8"/>
    </row>
    <row r="8" spans="1:27" s="2" customFormat="1">
      <c r="A8" s="2" t="s">
        <v>2</v>
      </c>
      <c r="B8" s="5">
        <f>+Income!B31/Income!B8*100</f>
        <v>69.840331462525569</v>
      </c>
      <c r="C8" s="5">
        <f>+Income!C31/Income!C8*100</f>
        <v>70.071975853262131</v>
      </c>
      <c r="D8" s="5">
        <f>+Income!D31/Income!D8*100</f>
        <v>66.730295593155773</v>
      </c>
      <c r="E8" s="5">
        <f>+Income!E31/Income!E8*100</f>
        <v>66.457868166618269</v>
      </c>
      <c r="F8" s="5">
        <f>+Income!F31/Income!F8*100</f>
        <v>66.815187990814962</v>
      </c>
      <c r="G8" s="20">
        <f>+Income!G31/Income!G8*100</f>
        <v>61.446572377274663</v>
      </c>
      <c r="H8" s="20">
        <f>+Income!H31/Income!H8*100</f>
        <v>63.090812533191723</v>
      </c>
      <c r="I8" s="20">
        <f>+Income!I31/Income!I8*100</f>
        <v>61.258684378454639</v>
      </c>
      <c r="J8" s="20">
        <f>+Income!J31/Income!J8*100</f>
        <v>62.931839402427634</v>
      </c>
      <c r="K8" s="20">
        <f>+Income!K31/Income!K8*100</f>
        <v>61.3257447186798</v>
      </c>
      <c r="L8" s="20">
        <f>+Income!L31/Income!L8*100</f>
        <v>60.545893771445073</v>
      </c>
      <c r="M8" s="20">
        <f>+Income!M31/Income!M8*100</f>
        <v>56.887498954062423</v>
      </c>
      <c r="N8" s="20">
        <f>+Income!N31/Income!N8*100</f>
        <v>54.844567870066484</v>
      </c>
      <c r="O8" s="20">
        <f>+Income!O31/Income!O8*100</f>
        <v>53.855291153780897</v>
      </c>
      <c r="P8" s="20">
        <f>+Income!P31/Income!P8*100</f>
        <v>53.746485931981738</v>
      </c>
      <c r="Q8" s="20">
        <f>+Income!Q31/Income!Q8*100</f>
        <v>55.627146223505505</v>
      </c>
      <c r="R8" s="20">
        <f>+Income!R31/Income!R8*100</f>
        <v>54.68038460736976</v>
      </c>
      <c r="S8" s="20">
        <f>+Income!S31/Income!S8*100</f>
        <v>55.16747815485887</v>
      </c>
      <c r="T8" s="20">
        <f>+[1]baten!T31/[1]baten!T8*100</f>
        <v>56.689969135107809</v>
      </c>
      <c r="U8" s="20">
        <f>+Income!U31/Income!U8*100</f>
        <v>59.446891672330757</v>
      </c>
      <c r="V8" s="6">
        <f>([2]baten!V31/[2]baten!V8)*100</f>
        <v>60.065840378277692</v>
      </c>
      <c r="W8" s="6">
        <f>([2]baten!W31/[2]baten!W8)*100</f>
        <v>61.902952651482622</v>
      </c>
      <c r="X8" s="6">
        <f>([2]baten!X31/[2]baten!X8)*100</f>
        <v>63.08516030921303</v>
      </c>
      <c r="Y8" s="8"/>
      <c r="Z8" s="8"/>
      <c r="AA8" s="8"/>
    </row>
    <row r="9" spans="1:27" s="2" customFormat="1">
      <c r="A9" s="2" t="s">
        <v>3</v>
      </c>
      <c r="B9" s="5">
        <f>+Income!B32/Income!B9*100</f>
        <v>64.013718953573999</v>
      </c>
      <c r="C9" s="5">
        <f>+Income!C32/Income!C9*100</f>
        <v>60.418872325161729</v>
      </c>
      <c r="D9" s="5">
        <f>+Income!D32/Income!D9*100</f>
        <v>57.377979568671968</v>
      </c>
      <c r="E9" s="5">
        <f>+Income!E32/Income!E9*100</f>
        <v>54.843875100080062</v>
      </c>
      <c r="F9" s="5">
        <f>+Income!F32/Income!F9*100</f>
        <v>54.8947626040137</v>
      </c>
      <c r="G9" s="20">
        <f>+Income!G32/Income!G9*100</f>
        <v>45.650250663521085</v>
      </c>
      <c r="H9" s="20">
        <f>+Income!H32/Income!H9*100</f>
        <v>41.403410679340233</v>
      </c>
      <c r="I9" s="20">
        <f>+Income!I32/Income!I9*100</f>
        <v>43.0406852248394</v>
      </c>
      <c r="J9" s="20">
        <f>+Income!J32/Income!J9*100</f>
        <v>41.58946855192589</v>
      </c>
      <c r="K9" s="20">
        <f>+Income!K32/Income!K9*100</f>
        <v>47.630979498861045</v>
      </c>
      <c r="L9" s="20">
        <f>+Income!L32/Income!L9*100</f>
        <v>46.240922682614269</v>
      </c>
      <c r="M9" s="20">
        <f>+Income!M32/Income!M9*100</f>
        <v>45.702592087312411</v>
      </c>
      <c r="N9" s="20">
        <f>+Income!N32/Income!N9*100</f>
        <v>43.647427623086855</v>
      </c>
      <c r="O9" s="20">
        <f>+Income!O32/Income!O9*100</f>
        <v>44.887734273520138</v>
      </c>
      <c r="P9" s="20">
        <f>+Income!P32/Income!P9*100</f>
        <v>46.158149944050727</v>
      </c>
      <c r="Q9" s="20">
        <f>+Income!Q32/Income!Q9*100</f>
        <v>46.56417855158363</v>
      </c>
      <c r="R9" s="20">
        <f>+Income!R32/Income!R9*100</f>
        <v>46.616134271792099</v>
      </c>
      <c r="S9" s="20">
        <f>+Income!S32/Income!S9*100</f>
        <v>46.219057307561897</v>
      </c>
      <c r="T9" s="20">
        <f>+[1]baten!T32/[1]baten!T9*100</f>
        <v>45.284552845528452</v>
      </c>
      <c r="U9" s="20">
        <f>+Income!U32/Income!U9*100</f>
        <v>46.242685555897758</v>
      </c>
      <c r="V9" s="6">
        <f>([2]baten!V32/[2]baten!V9)*100</f>
        <v>45.784371327849591</v>
      </c>
      <c r="W9" s="6">
        <f>([2]baten!W32/[2]baten!W9)*100</f>
        <v>47.478869134363158</v>
      </c>
      <c r="X9" s="6">
        <f>([2]baten!X32/[2]baten!X9)*100</f>
        <v>49.095744680851062</v>
      </c>
      <c r="Y9" s="8"/>
      <c r="Z9" s="8"/>
      <c r="AA9" s="8"/>
    </row>
    <row r="10" spans="1:27" s="2" customFormat="1">
      <c r="A10" s="2" t="s">
        <v>4</v>
      </c>
      <c r="B10" s="5">
        <f>+Income!B33/Income!B10*100</f>
        <v>68.226718748590443</v>
      </c>
      <c r="C10" s="5">
        <f>+Income!C33/Income!C10*100</f>
        <v>67.740846401863635</v>
      </c>
      <c r="D10" s="5">
        <f>+Income!D33/Income!D10*100</f>
        <v>66.862791154374861</v>
      </c>
      <c r="E10" s="5">
        <f>+Income!E33/Income!E10*100</f>
        <v>67.167466344368648</v>
      </c>
      <c r="F10" s="5">
        <f>+Income!F33/Income!F10*100</f>
        <v>66.092220266221929</v>
      </c>
      <c r="G10" s="20">
        <f>+Income!G33/Income!G10*100</f>
        <v>56.113257828114591</v>
      </c>
      <c r="H10" s="20">
        <f>+Income!H33/Income!H10*100</f>
        <v>53.9660419333851</v>
      </c>
      <c r="I10" s="20">
        <f>+Income!I33/Income!I10*100</f>
        <v>57.367902046182927</v>
      </c>
      <c r="J10" s="20">
        <f>+Income!J33/Income!J10*100</f>
        <v>56.354768638058935</v>
      </c>
      <c r="K10" s="20">
        <f>+Income!K33/Income!K10*100</f>
        <v>60.720769390229343</v>
      </c>
      <c r="L10" s="20">
        <f>+Income!L33/Income!L10*100</f>
        <v>57.912671148237848</v>
      </c>
      <c r="M10" s="20">
        <f>+Income!M33/Income!M10*100</f>
        <v>56.556787362324769</v>
      </c>
      <c r="N10" s="20">
        <f>+Income!N33/Income!N10*100</f>
        <v>56.654660023702682</v>
      </c>
      <c r="O10" s="20">
        <f>+Income!O33/Income!O10*100</f>
        <v>54.606468567609589</v>
      </c>
      <c r="P10" s="20">
        <f>+Income!P33/Income!P10*100</f>
        <v>55.533276634226155</v>
      </c>
      <c r="Q10" s="20">
        <f>+Income!Q33/Income!Q10*100</f>
        <v>56.302905214755981</v>
      </c>
      <c r="R10" s="20">
        <f>+Income!R33/Income!R10*100</f>
        <v>52.553793773364596</v>
      </c>
      <c r="S10" s="20">
        <f>+Income!S33/Income!S10*100</f>
        <v>55.043358745414459</v>
      </c>
      <c r="T10" s="20">
        <f>+[1]baten!T33/[1]baten!T10*100</f>
        <v>56.156639275309281</v>
      </c>
      <c r="U10" s="20">
        <f>+Income!U33/Income!U10*100</f>
        <v>57.054641223158029</v>
      </c>
      <c r="V10" s="6">
        <f>([2]baten!V33/[2]baten!V10)*100</f>
        <v>56.833861093519097</v>
      </c>
      <c r="W10" s="6">
        <f>([2]baten!W33/[2]baten!W10)*100</f>
        <v>58.8877528358259</v>
      </c>
      <c r="X10" s="6">
        <f>([2]baten!X33/[2]baten!X10)*100</f>
        <v>61.287313969889745</v>
      </c>
      <c r="Y10" s="8"/>
      <c r="Z10" s="8"/>
      <c r="AA10" s="8"/>
    </row>
    <row r="11" spans="1:27" s="2" customFormat="1">
      <c r="A11" s="2" t="s">
        <v>5</v>
      </c>
      <c r="B11" s="5">
        <f>+Income!B34/Income!B11*100</f>
        <v>70.769706505625237</v>
      </c>
      <c r="C11" s="5">
        <f>+Income!C34/Income!C11*100</f>
        <v>70.779220779220779</v>
      </c>
      <c r="D11" s="5">
        <f>+Income!D34/Income!D11*100</f>
        <v>68.364767645343193</v>
      </c>
      <c r="E11" s="5">
        <f>+Income!E34/Income!E11*100</f>
        <v>67.944641855245919</v>
      </c>
      <c r="F11" s="5">
        <f>+Income!F34/Income!F11*100</f>
        <v>68.481481481481481</v>
      </c>
      <c r="G11" s="20">
        <f>+Income!G34/Income!G11*100</f>
        <v>58.669256920835352</v>
      </c>
      <c r="H11" s="20">
        <f>+Income!H34/Income!H11*100</f>
        <v>58.59592215013901</v>
      </c>
      <c r="I11" s="20">
        <f>+Income!I34/Income!I11*100</f>
        <v>60.258780036968574</v>
      </c>
      <c r="J11" s="20">
        <f>+Income!J34/Income!J11*100</f>
        <v>57.511415525114153</v>
      </c>
      <c r="K11" s="20">
        <f>+Income!K34/Income!K11*100</f>
        <v>64.156523606406964</v>
      </c>
      <c r="L11" s="20">
        <f>+Income!L34/Income!L11*100</f>
        <v>63.255516355783847</v>
      </c>
      <c r="M11" s="20">
        <f>+Income!M34/Income!M11*100</f>
        <v>60.953836563734939</v>
      </c>
      <c r="N11" s="20">
        <f>+Income!N34/Income!N11*100</f>
        <v>62.099589228206</v>
      </c>
      <c r="O11" s="20">
        <f>+Income!O34/Income!O11*100</f>
        <v>61.990212071778139</v>
      </c>
      <c r="P11" s="20">
        <f>+Income!P34/Income!P11*100</f>
        <v>65.294511378848725</v>
      </c>
      <c r="Q11" s="20">
        <f>+Income!Q34/Income!Q11*100</f>
        <v>66.454636759290267</v>
      </c>
      <c r="R11" s="20">
        <f>+Income!R34/Income!R11*100</f>
        <v>57.464670491115143</v>
      </c>
      <c r="S11" s="20">
        <f>+Income!S34/Income!S11*100</f>
        <v>54.884829229547258</v>
      </c>
      <c r="T11" s="20">
        <f>+[1]baten!T34/[1]baten!T11*100</f>
        <v>55.453592029365495</v>
      </c>
      <c r="U11" s="20">
        <f>+Income!U34/Income!U11*100</f>
        <v>56.10615016978997</v>
      </c>
      <c r="V11" s="6">
        <f>([2]baten!V34/[2]baten!V11)*100</f>
        <v>56.397649598273183</v>
      </c>
      <c r="W11" s="6">
        <f>([2]baten!W34/[2]baten!W11)*100</f>
        <v>58.367538407411743</v>
      </c>
      <c r="X11" s="6">
        <f>([2]baten!X34/[2]baten!X11)*100</f>
        <v>59.778637438211902</v>
      </c>
      <c r="Y11" s="8"/>
      <c r="Z11" s="8"/>
      <c r="AA11" s="8"/>
    </row>
    <row r="12" spans="1:27" s="2" customFormat="1">
      <c r="A12" s="2" t="s">
        <v>6</v>
      </c>
      <c r="B12" s="5">
        <f>+Income!B35/Income!B12*100</f>
        <v>70.403898192946755</v>
      </c>
      <c r="C12" s="5">
        <f>+Income!C35/Income!C12*100</f>
        <v>75.19802309978715</v>
      </c>
      <c r="D12" s="5">
        <f>+Income!D35/Income!D12*100</f>
        <v>73.95348837209302</v>
      </c>
      <c r="E12" s="5">
        <f>+Income!E35/Income!E12*100</f>
        <v>73.014564440780433</v>
      </c>
      <c r="F12" s="5">
        <f>+Income!F35/Income!F12*100</f>
        <v>72.465681098204854</v>
      </c>
      <c r="G12" s="20">
        <f>+Income!G35/Income!G12*100</f>
        <v>62.882562277580064</v>
      </c>
      <c r="H12" s="20">
        <f>+Income!H35/Income!H12*100</f>
        <v>63.263229308005421</v>
      </c>
      <c r="I12" s="20">
        <f>+Income!I35/Income!I12*100</f>
        <v>57.730673316708227</v>
      </c>
      <c r="J12" s="20">
        <f>+Income!J35/Income!J12*100</f>
        <v>58.382036296524142</v>
      </c>
      <c r="K12" s="20">
        <f>+Income!K35/Income!K12*100</f>
        <v>61.465127947817358</v>
      </c>
      <c r="L12" s="20">
        <f>+Income!L35/Income!L12*100</f>
        <v>63.342061413949061</v>
      </c>
      <c r="M12" s="20">
        <f>+Income!M35/Income!M12*100</f>
        <v>61.831180811808117</v>
      </c>
      <c r="N12" s="20">
        <f>+Income!N35/Income!N12*100</f>
        <v>61.801174679138569</v>
      </c>
      <c r="O12" s="20">
        <f>+Income!O35/Income!O12*100</f>
        <v>61.057195952921738</v>
      </c>
      <c r="P12" s="20">
        <f>+Income!P35/Income!P12*100</f>
        <v>61.312073664916376</v>
      </c>
      <c r="Q12" s="20">
        <f>+Income!Q35/Income!Q12*100</f>
        <v>60.391185885814338</v>
      </c>
      <c r="R12" s="20">
        <f>+Income!R35/Income!R12*100</f>
        <v>61.920811866752942</v>
      </c>
      <c r="S12" s="20">
        <f>+Income!S35/Income!S12*100</f>
        <v>61.067262625074513</v>
      </c>
      <c r="T12" s="20">
        <f>+[1]baten!T35/[1]baten!T12*100</f>
        <v>62.13502330615259</v>
      </c>
      <c r="U12" s="20">
        <f>+Income!U35/Income!U12*100</f>
        <v>62.095389087065655</v>
      </c>
      <c r="V12" s="6">
        <f>([2]baten!V35/[2]baten!V12)*100</f>
        <v>62.490737442109015</v>
      </c>
      <c r="W12" s="6">
        <f>([2]baten!W35/[2]baten!W12)*100</f>
        <v>64.681344108715393</v>
      </c>
      <c r="X12" s="6">
        <f>([2]baten!X35/[2]baten!X12)*100</f>
        <v>67.615239522905441</v>
      </c>
      <c r="Y12" s="8"/>
      <c r="Z12" s="8"/>
      <c r="AA12" s="8"/>
    </row>
    <row r="13" spans="1:27" s="2" customFormat="1">
      <c r="A13" s="2" t="s">
        <v>7</v>
      </c>
      <c r="B13" s="5">
        <f>+Income!B36/Income!B13*100</f>
        <v>67.307077468196994</v>
      </c>
      <c r="C13" s="5">
        <f>+Income!C36/Income!C13*100</f>
        <v>64.78113105312994</v>
      </c>
      <c r="D13" s="5">
        <f>+Income!D36/Income!D13*100</f>
        <v>65.78121421254383</v>
      </c>
      <c r="E13" s="5">
        <f>+Income!E36/Income!E13*100</f>
        <v>64.644713228146273</v>
      </c>
      <c r="F13" s="5">
        <f>+Income!F36/Income!F13*100</f>
        <v>62.429956132526421</v>
      </c>
      <c r="G13" s="20">
        <f>+Income!G36/Income!G13*100</f>
        <v>54.556495229242564</v>
      </c>
      <c r="H13" s="20">
        <f>+Income!H36/Income!H13*100</f>
        <v>55.757718583259262</v>
      </c>
      <c r="I13" s="20">
        <f>+Income!I36/Income!I13*100</f>
        <v>55.219469903393616</v>
      </c>
      <c r="J13" s="20">
        <f>+Income!J36/Income!J13*100</f>
        <v>54.964558075870166</v>
      </c>
      <c r="K13" s="20">
        <f>+Income!K36/Income!K13*100</f>
        <v>52.813095280882727</v>
      </c>
      <c r="L13" s="20">
        <f>+Income!L36/Income!L13*100</f>
        <v>53.520639565487357</v>
      </c>
      <c r="M13" s="20">
        <f>+Income!M36/Income!M13*100</f>
        <v>53.048056499357024</v>
      </c>
      <c r="N13" s="20">
        <f>+Income!N36/Income!N13*100</f>
        <v>52.298506755436037</v>
      </c>
      <c r="O13" s="20">
        <f>+Income!O36/Income!O13*100</f>
        <v>50.772946859903392</v>
      </c>
      <c r="P13" s="20">
        <f>+Income!P36/Income!P13*100</f>
        <v>51.004661036503762</v>
      </c>
      <c r="Q13" s="20">
        <f>+Income!Q36/Income!Q13*100</f>
        <v>50.828959978514909</v>
      </c>
      <c r="R13" s="20">
        <f>+Income!R36/Income!R13*100</f>
        <v>51.122850025128997</v>
      </c>
      <c r="S13" s="20">
        <f>+Income!S36/Income!S13*100</f>
        <v>52.589341854162917</v>
      </c>
      <c r="T13" s="20">
        <f>+[1]baten!T36/[1]baten!T13*100</f>
        <v>52.758518198276093</v>
      </c>
      <c r="U13" s="20">
        <f>+Income!U36/Income!U13*100</f>
        <v>52.925033002153818</v>
      </c>
      <c r="V13" s="6">
        <f>([2]baten!V36/[2]baten!V13)*100</f>
        <v>52.894536423841068</v>
      </c>
      <c r="W13" s="6">
        <f>([2]baten!W36/[2]baten!W13)*100</f>
        <v>54.978235975379654</v>
      </c>
      <c r="X13" s="6">
        <f>([2]baten!X36/[2]baten!X13)*100</f>
        <v>55.851515133660534</v>
      </c>
      <c r="Y13" s="8"/>
      <c r="Z13" s="8"/>
      <c r="AA13" s="8"/>
    </row>
    <row r="14" spans="1:27" s="2" customFormat="1">
      <c r="A14" s="2" t="s">
        <v>8</v>
      </c>
      <c r="B14" s="5">
        <f>+Income!B37/Income!B14*100</f>
        <v>64.554023865308125</v>
      </c>
      <c r="C14" s="5">
        <f>+Income!C37/Income!C14*100</f>
        <v>58.083474907020531</v>
      </c>
      <c r="D14" s="5">
        <f>+Income!D37/Income!D14*100</f>
        <v>56.288140434703578</v>
      </c>
      <c r="E14" s="5">
        <f>+Income!E37/Income!E14*100</f>
        <v>58.323480145827176</v>
      </c>
      <c r="F14" s="5">
        <f>+Income!F37/Income!F14*100</f>
        <v>54.823894444188447</v>
      </c>
      <c r="G14" s="20">
        <f>+Income!G37/Income!G14*100</f>
        <v>54.106265116641964</v>
      </c>
      <c r="H14" s="20">
        <f>+Income!H37/Income!H14*100</f>
        <v>55.721530521551429</v>
      </c>
      <c r="I14" s="20">
        <f>+Income!I37/Income!I14*100</f>
        <v>54.64768074314</v>
      </c>
      <c r="J14" s="20">
        <f>+Income!J37/Income!J14*100</f>
        <v>54.98231505697202</v>
      </c>
      <c r="K14" s="20">
        <f>+Income!K37/Income!K14*100</f>
        <v>56.219065898912348</v>
      </c>
      <c r="L14" s="20">
        <f>+Income!L37/Income!L14*100</f>
        <v>53.39633755114491</v>
      </c>
      <c r="M14" s="20">
        <f>+Income!M37/Income!M14*100</f>
        <v>51.779628536208911</v>
      </c>
      <c r="N14" s="20">
        <f>+Income!N37/Income!N14*100</f>
        <v>53.004913631528296</v>
      </c>
      <c r="O14" s="20">
        <f>+Income!O37/Income!O14*100</f>
        <v>55.157129113337469</v>
      </c>
      <c r="P14" s="20">
        <f>+Income!P37/Income!P14*100</f>
        <v>58.300248726133063</v>
      </c>
      <c r="Q14" s="20">
        <f>+Income!Q37/Income!Q14*100</f>
        <v>59.327947488008071</v>
      </c>
      <c r="R14" s="20">
        <f>+Income!R37/Income!R14*100</f>
        <v>58.273847727630347</v>
      </c>
      <c r="S14" s="20">
        <f>+Income!S37/Income!S14*100</f>
        <v>58.088882691029887</v>
      </c>
      <c r="T14" s="20">
        <f>+[1]baten!T37/[1]baten!T14*100</f>
        <v>57.093023255813947</v>
      </c>
      <c r="U14" s="20">
        <f>+Income!U37/Income!U14*100</f>
        <v>57.624443828076323</v>
      </c>
      <c r="V14" s="6">
        <f>([2]baten!V37/[2]baten!V14)*100</f>
        <v>58.11937926675094</v>
      </c>
      <c r="W14" s="6">
        <f>([2]baten!W37/[2]baten!W14)*100</f>
        <v>60.348999283915262</v>
      </c>
      <c r="X14" s="6">
        <f>([2]baten!X37/[2]baten!X14)*100</f>
        <v>64.489601334842973</v>
      </c>
      <c r="Y14" s="8"/>
      <c r="Z14" s="8"/>
      <c r="AA14" s="8"/>
    </row>
    <row r="15" spans="1:27" s="2" customFormat="1">
      <c r="A15" s="2" t="s">
        <v>9</v>
      </c>
      <c r="B15" s="5">
        <f>+Income!B38/Income!B15*100</f>
        <v>72.502894722332229</v>
      </c>
      <c r="C15" s="5">
        <f>+Income!C38/Income!C15*100</f>
        <v>73.223132842524421</v>
      </c>
      <c r="D15" s="5">
        <f>+Income!D38/Income!D15*100</f>
        <v>72.225197656668414</v>
      </c>
      <c r="E15" s="5">
        <f>+Income!E38/Income!E15*100</f>
        <v>72.401462763492091</v>
      </c>
      <c r="F15" s="5">
        <f>+Income!F38/Income!F15*100</f>
        <v>71.935461817187402</v>
      </c>
      <c r="G15" s="20">
        <f>+Income!G38/Income!G15*100</f>
        <v>71.935461817187402</v>
      </c>
      <c r="H15" s="20">
        <f>+Income!H38/Income!H15*100</f>
        <v>72.26427977359117</v>
      </c>
      <c r="I15" s="20">
        <f>+Income!I38/Income!I15*100</f>
        <v>70.080514835565978</v>
      </c>
      <c r="J15" s="20">
        <f>+Income!J38/Income!J15*100</f>
        <v>66.518714442348283</v>
      </c>
      <c r="K15" s="20">
        <f>+Income!K38/Income!K15*100</f>
        <v>52.684253698273665</v>
      </c>
      <c r="L15" s="20">
        <f>+Income!L38/Income!L15*100</f>
        <v>64.081295378159069</v>
      </c>
      <c r="M15" s="20">
        <f>+Income!M38/Income!M15*100</f>
        <v>60.184447737535848</v>
      </c>
      <c r="N15" s="20">
        <f>+Income!N38/Income!N15*100</f>
        <v>61.294668504585928</v>
      </c>
      <c r="O15" s="20">
        <f>+Income!O38/Income!O15*100</f>
        <v>60.95241870530301</v>
      </c>
      <c r="P15" s="20">
        <f>+Income!P38/Income!P15*100</f>
        <v>62.979570379644386</v>
      </c>
      <c r="Q15" s="20">
        <f>+Income!Q38/Income!Q15*100</f>
        <v>59.432010277909264</v>
      </c>
      <c r="R15" s="20">
        <f>+Income!R38/Income!R15*100</f>
        <v>58.4615936920707</v>
      </c>
      <c r="S15" s="20">
        <f>+Income!S38/Income!S15*100</f>
        <v>58.745689695306844</v>
      </c>
      <c r="T15" s="20">
        <f>+[1]baten!T38/[1]baten!T15*100</f>
        <v>57.254606129185206</v>
      </c>
      <c r="U15" s="20">
        <f>+Income!U38/Income!U15*100</f>
        <v>56.431274968738755</v>
      </c>
      <c r="V15" s="6">
        <f>([2]baten!V38/[2]baten!V15)*100</f>
        <v>57.539178369864821</v>
      </c>
      <c r="W15" s="6">
        <f>([2]baten!W38/[2]baten!W15)*100</f>
        <v>59.318016138993791</v>
      </c>
      <c r="X15" s="6">
        <f>([2]baten!X38/[2]baten!X15)*100</f>
        <v>62.378368547091455</v>
      </c>
      <c r="Y15" s="8"/>
      <c r="Z15" s="8"/>
      <c r="AA15" s="8"/>
    </row>
    <row r="16" spans="1:27" s="2" customFormat="1">
      <c r="A16" s="2" t="s">
        <v>10</v>
      </c>
      <c r="B16" s="5">
        <f>+Income!B39/Income!B16*100</f>
        <v>73.532980779314173</v>
      </c>
      <c r="C16" s="5">
        <f>+Income!C39/Income!C16*100</f>
        <v>74.078280108863794</v>
      </c>
      <c r="D16" s="5">
        <f>+Income!D39/Income!D16*100</f>
        <v>71.162377994676135</v>
      </c>
      <c r="E16" s="5">
        <f>+Income!E39/Income!E16*100</f>
        <v>71.128271128271138</v>
      </c>
      <c r="F16" s="5">
        <f>+Income!F39/Income!F16*100</f>
        <v>70.187110187110193</v>
      </c>
      <c r="G16" s="20">
        <f>+Income!G39/Income!G16*100</f>
        <v>70.187110187110193</v>
      </c>
      <c r="H16" s="20">
        <f>+Income!H39/Income!H16*100</f>
        <v>68.446215139442231</v>
      </c>
      <c r="I16" s="20">
        <f>+Income!I39/Income!I16*100</f>
        <v>66.452587835285243</v>
      </c>
      <c r="J16" s="20">
        <f>+Income!J39/Income!J16*100</f>
        <v>66.003616636528022</v>
      </c>
      <c r="K16" s="20">
        <f>+Income!K39/Income!K16*100</f>
        <v>64.996520528879614</v>
      </c>
      <c r="L16" s="20">
        <f>+Income!L39/Income!L16*100</f>
        <v>62.512768130745656</v>
      </c>
      <c r="M16" s="20">
        <f>+Income!M39/Income!M16*100</f>
        <v>59.628918746001283</v>
      </c>
      <c r="N16" s="20">
        <f>+Income!N39/Income!N16*100</f>
        <v>58.467360454115415</v>
      </c>
      <c r="O16" s="20">
        <f>+Income!O39/Income!O16*100</f>
        <v>59.174311926605505</v>
      </c>
      <c r="P16" s="20">
        <f>+Income!P39/Income!P16*100</f>
        <v>60.050330292544828</v>
      </c>
      <c r="Q16" s="20">
        <f>+Income!Q39/Income!Q16*100</f>
        <v>58.049390434510784</v>
      </c>
      <c r="R16" s="20">
        <f>+Income!R39/Income!R16*100</f>
        <v>57.552639609398838</v>
      </c>
      <c r="S16" s="20">
        <f>+Income!S39/Income!S16*100</f>
        <v>57.736180169640249</v>
      </c>
      <c r="T16" s="20">
        <f>+[1]baten!T39/[1]baten!T16*100</f>
        <v>58.269503546099287</v>
      </c>
      <c r="U16" s="20">
        <f>+Income!U39/Income!U16*100</f>
        <v>57.709600634752704</v>
      </c>
      <c r="V16" s="6">
        <f>([2]baten!V39/[2]baten!V16)*100</f>
        <v>58.717386003413793</v>
      </c>
      <c r="W16" s="6">
        <f>([2]baten!W39/[2]baten!W16)*100</f>
        <v>61.706253029568579</v>
      </c>
      <c r="X16" s="6">
        <f>([2]baten!X39/[2]baten!X16)*100</f>
        <v>63.35776149233844</v>
      </c>
      <c r="Y16" s="8"/>
      <c r="Z16" s="8"/>
      <c r="AA16" s="8"/>
    </row>
    <row r="17" spans="1:27" s="2" customFormat="1">
      <c r="A17" s="2" t="s">
        <v>11</v>
      </c>
      <c r="B17" s="5">
        <f>+Income!B40/Income!B17*100</f>
        <v>66.376814766577112</v>
      </c>
      <c r="C17" s="5">
        <f>+Income!C40/Income!C17*100</f>
        <v>64.962789081990337</v>
      </c>
      <c r="D17" s="5">
        <f>+Income!D40/Income!D17*100</f>
        <v>63.756743501716528</v>
      </c>
      <c r="E17" s="5">
        <f>+Income!E40/Income!E17*100</f>
        <v>64.784840110540856</v>
      </c>
      <c r="F17" s="5">
        <f>+Income!F40/Income!F17*100</f>
        <v>62.548713951675751</v>
      </c>
      <c r="G17" s="20">
        <f>+Income!G40/Income!G17*100</f>
        <v>62.548713951675751</v>
      </c>
      <c r="H17" s="20">
        <f>+Income!H40/Income!H17*100</f>
        <v>61.448509996227841</v>
      </c>
      <c r="I17" s="20">
        <f>+Income!I40/Income!I17*100</f>
        <v>62.728289228475589</v>
      </c>
      <c r="J17" s="20">
        <f>+Income!J40/Income!J17*100</f>
        <v>61.683238636363626</v>
      </c>
      <c r="K17" s="20">
        <f>+Income!K40/Income!K17*100</f>
        <v>64.636331064134708</v>
      </c>
      <c r="L17" s="20">
        <f>+Income!L40/Income!L17*100</f>
        <v>62.419146183699873</v>
      </c>
      <c r="M17" s="20">
        <f>+Income!M40/Income!M17*100</f>
        <v>61.245563084866092</v>
      </c>
      <c r="N17" s="20">
        <f>+Income!N40/Income!N17*100</f>
        <v>60.574162679425839</v>
      </c>
      <c r="O17" s="20">
        <f>+Income!O40/Income!O17*100</f>
        <v>58.52327447833067</v>
      </c>
      <c r="P17" s="20">
        <f>+Income!P40/Income!P17*100</f>
        <v>58.498759305210925</v>
      </c>
      <c r="Q17" s="20">
        <f>+Income!Q40/Income!Q17*100</f>
        <v>60.667726550079493</v>
      </c>
      <c r="R17" s="20">
        <f>+Income!R40/Income!R17*100</f>
        <v>61.176098640531137</v>
      </c>
      <c r="S17" s="20">
        <f>+Income!S40/Income!S17*100</f>
        <v>62.355874104082275</v>
      </c>
      <c r="T17" s="20">
        <f>+[1]baten!T40/[1]baten!T17*100</f>
        <v>63.162849074364615</v>
      </c>
      <c r="U17" s="20">
        <f>+Income!U40/Income!U17*100</f>
        <v>63.382397116251134</v>
      </c>
      <c r="V17" s="6">
        <f>([2]baten!V40/[2]baten!V17)*100</f>
        <v>63.055555555555557</v>
      </c>
      <c r="W17" s="6">
        <f>([2]baten!W40/[2]baten!W17)*100</f>
        <v>64.405860010851868</v>
      </c>
      <c r="X17" s="6">
        <f>([2]baten!X40/[2]baten!X17)*100</f>
        <v>65.057242409158775</v>
      </c>
      <c r="Y17" s="8"/>
      <c r="Z17" s="8"/>
      <c r="AA17" s="8"/>
    </row>
    <row r="18" spans="1:27" s="2" customFormat="1">
      <c r="A18" s="2" t="s">
        <v>12</v>
      </c>
      <c r="B18" s="5">
        <f>+Income!B41/Income!B18*100</f>
        <v>65.384956291478773</v>
      </c>
      <c r="C18" s="5">
        <f>+Income!C41/Income!C18*100</f>
        <v>63.922391190351348</v>
      </c>
      <c r="D18" s="5">
        <f>+Income!D41/Income!D18*100</f>
        <v>63.334982681840678</v>
      </c>
      <c r="E18" s="5">
        <f>+Income!E41/Income!E18*100</f>
        <v>61.388888888888879</v>
      </c>
      <c r="F18" s="5">
        <f>+Income!F41/Income!F18*100</f>
        <v>62.768387391502969</v>
      </c>
      <c r="G18" s="20">
        <f>+Income!G41/Income!G18*100</f>
        <v>62.768387391502969</v>
      </c>
      <c r="H18" s="20">
        <f>+Income!H41/Income!H18*100</f>
        <v>63.658580575344928</v>
      </c>
      <c r="I18" s="20">
        <f>+Income!I41/Income!I18*100</f>
        <v>62.745246673563301</v>
      </c>
      <c r="J18" s="20">
        <f>+Income!J41/Income!J18*100</f>
        <v>59.344936189501176</v>
      </c>
      <c r="K18" s="20">
        <f>+Income!K41/Income!K18*100</f>
        <v>58.850384683929725</v>
      </c>
      <c r="L18" s="20">
        <f>+Income!L41/Income!L18*100</f>
        <v>56.403885723884038</v>
      </c>
      <c r="M18" s="20">
        <f>+Income!M41/Income!M18*100</f>
        <v>54.664414352676737</v>
      </c>
      <c r="N18" s="20">
        <f>+Income!N41/Income!N18*100</f>
        <v>53.558115169489575</v>
      </c>
      <c r="O18" s="20">
        <f>+Income!O41/Income!O18*100</f>
        <v>52.667781348850049</v>
      </c>
      <c r="P18" s="20">
        <f>+Income!P41/Income!P18*100</f>
        <v>52.271192949206288</v>
      </c>
      <c r="Q18" s="20">
        <f>+Income!Q41/Income!Q18*100</f>
        <v>53.489630918261355</v>
      </c>
      <c r="R18" s="20">
        <f>+Income!R41/Income!R18*100</f>
        <v>55.076423635559266</v>
      </c>
      <c r="S18" s="20">
        <f>+Income!S41/Income!S18*100</f>
        <v>55.632749845191888</v>
      </c>
      <c r="T18" s="20">
        <f>+[1]baten!T41/[1]baten!T18*100</f>
        <v>56.879999523854877</v>
      </c>
      <c r="U18" s="20">
        <f>+Income!U41/Income!U18*100</f>
        <v>56.357687872752457</v>
      </c>
      <c r="V18" s="6">
        <f>([2]baten!V41/[2]baten!V18)*100</f>
        <v>59.078003120124798</v>
      </c>
      <c r="W18" s="6">
        <f>([2]baten!W41/[2]baten!W18)*100</f>
        <v>60.1353519298263</v>
      </c>
      <c r="X18" s="6">
        <f>([2]baten!X41/[2]baten!X18)*100</f>
        <v>63.147048323759449</v>
      </c>
      <c r="Y18" s="8"/>
      <c r="Z18" s="8"/>
      <c r="AA18" s="8"/>
    </row>
    <row r="19" spans="1:27" s="3" customFormat="1">
      <c r="A19" s="3" t="s">
        <v>37</v>
      </c>
      <c r="B19" s="7">
        <f>+Income!B42/Income!B19*100</f>
        <v>69.465636791659307</v>
      </c>
      <c r="C19" s="7">
        <f>+Income!C42/Income!C19*100</f>
        <v>68.629700391782251</v>
      </c>
      <c r="D19" s="7">
        <f>+Income!D42/Income!D19*100</f>
        <v>67.048453213024345</v>
      </c>
      <c r="E19" s="7">
        <f>+Income!E42/Income!E19*100</f>
        <v>67.259677125407379</v>
      </c>
      <c r="F19" s="7">
        <f>+Income!F42/Income!F19*100</f>
        <v>66.606895878685933</v>
      </c>
      <c r="G19" s="22">
        <f>+Income!G42/Income!G19*100</f>
        <v>61.013173258242695</v>
      </c>
      <c r="H19" s="22">
        <f>+Income!H42/Income!H19*100</f>
        <v>60.606021616353267</v>
      </c>
      <c r="I19" s="22">
        <f>+Income!I42/Income!I19*100</f>
        <v>60.002490008894803</v>
      </c>
      <c r="J19" s="22">
        <f>+Income!J42/Income!J19*100</f>
        <v>58.981632066942637</v>
      </c>
      <c r="K19" s="22">
        <f>+Income!K42/Income!K19*100</f>
        <v>58.467796118947199</v>
      </c>
      <c r="L19" s="22">
        <f>+Income!L42/Income!L19*100</f>
        <v>58.272907483701786</v>
      </c>
      <c r="M19" s="22">
        <f>+Income!M42/Income!M19*100</f>
        <v>56.796485702273728</v>
      </c>
      <c r="N19" s="22">
        <f>+Income!N42/Income!N19*100</f>
        <v>56.360679439221684</v>
      </c>
      <c r="O19" s="22">
        <f>+Income!O42/Income!O19*100</f>
        <v>55.994275946295204</v>
      </c>
      <c r="P19" s="22">
        <f>+Income!P42/Income!P19*100</f>
        <v>56.79519708854388</v>
      </c>
      <c r="Q19" s="22">
        <f>+Income!Q42/Income!Q19*100</f>
        <v>56.807854005369983</v>
      </c>
      <c r="R19" s="22">
        <f>+Income!R42/Income!R19*100</f>
        <v>55.575843432006344</v>
      </c>
      <c r="S19" s="22">
        <f>+Income!S42/Income!S19*100</f>
        <v>55.786621536339112</v>
      </c>
      <c r="T19" s="22">
        <f>+[1]baten!T42/[1]baten!T19*100</f>
        <v>55.933284031898168</v>
      </c>
      <c r="U19" s="22">
        <f>+Income!U42/Income!U19*100</f>
        <v>56.400381431367983</v>
      </c>
      <c r="V19" s="6">
        <f>([2]baten!V42/[2]baten!V19)*100</f>
        <v>56.666370031707615</v>
      </c>
      <c r="W19" s="8">
        <f>([2]baten!W42/[2]baten!W19)*100</f>
        <v>58.568163767279991</v>
      </c>
      <c r="X19" s="8">
        <f>([2]baten!X42/[2]baten!X19)*100</f>
        <v>60.244831080850339</v>
      </c>
    </row>
    <row r="20" spans="1:27" s="2" customFormat="1">
      <c r="A20" s="2" t="s">
        <v>13</v>
      </c>
      <c r="B20" s="5">
        <f>+Income!B43/Income!B20*100</f>
        <v>70.614854894244957</v>
      </c>
      <c r="C20" s="5">
        <f>+Income!C43/Income!C20*100</f>
        <v>70.823364095552762</v>
      </c>
      <c r="D20" s="5">
        <f>+Income!D43/Income!D20*100</f>
        <v>66.99487216010256</v>
      </c>
      <c r="E20" s="5">
        <f>+Income!E43/Income!E20*100</f>
        <v>63.922700244840854</v>
      </c>
      <c r="F20" s="5">
        <f>+Income!F43/Income!F20*100</f>
        <v>64.477310601204977</v>
      </c>
      <c r="G20" s="20">
        <f>+Income!G43/Income!G20*100</f>
        <v>63.110075713453703</v>
      </c>
      <c r="H20" s="20">
        <f>+Income!H43/Income!H20*100</f>
        <v>67.297104404567705</v>
      </c>
      <c r="I20" s="20">
        <f>+Income!I43/Income!I20*100</f>
        <v>66.844693832710803</v>
      </c>
      <c r="J20" s="20">
        <f>+Income!J43/Income!J20*100</f>
        <v>64.886907174706124</v>
      </c>
      <c r="K20" s="20">
        <f>+Income!K43/Income!K20*100</f>
        <v>54.232653706337921</v>
      </c>
      <c r="L20" s="20">
        <f>+Income!L43/Income!L20*100</f>
        <v>53.353829356242898</v>
      </c>
      <c r="M20" s="20">
        <f>+Income!M43/Income!M20*100</f>
        <v>57.153230668055031</v>
      </c>
      <c r="N20" s="20">
        <f>+Income!N43/Income!N20*100</f>
        <v>56.876443743309494</v>
      </c>
      <c r="O20" s="20">
        <f>+Income!O43/Income!O20*100</f>
        <v>57.870288963132289</v>
      </c>
      <c r="P20" s="20">
        <f>+Income!P43/Income!P20*100</f>
        <v>57.104513909484545</v>
      </c>
      <c r="Q20" s="20">
        <f>+Income!Q43/Income!Q20*100</f>
        <v>61.345120471485529</v>
      </c>
      <c r="R20" s="20">
        <f>+Income!R43/Income!R20*100</f>
        <v>62.409810126582279</v>
      </c>
      <c r="S20" s="20">
        <f>+Income!S43/Income!S20*100</f>
        <v>63.485483819339969</v>
      </c>
      <c r="T20" s="20">
        <f>+[1]baten!T43/[1]baten!T20*100</f>
        <v>66.172020215985384</v>
      </c>
      <c r="U20" s="20">
        <f>+Income!U43/Income!U20*100</f>
        <v>67.235086371226345</v>
      </c>
      <c r="V20" s="6">
        <f>([2]baten!V43/[2]baten!V20)*100</f>
        <v>68.695955369595538</v>
      </c>
      <c r="W20" s="6">
        <f>([2]baten!W43/[2]baten!W20)*100</f>
        <v>71.57742757127096</v>
      </c>
      <c r="X20" s="6">
        <f>([2]baten!X43/[2]baten!X20)*100</f>
        <v>73.66794690553337</v>
      </c>
    </row>
    <row r="21" spans="1:27" s="2" customFormat="1">
      <c r="A21" s="2" t="s">
        <v>15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0">
        <f>+Income!M44/Income!M21*100</f>
        <v>76.802186539118551</v>
      </c>
      <c r="N21" s="20">
        <f>+Income!N44/Income!N21*100</f>
        <v>81.834168645036499</v>
      </c>
      <c r="O21" s="20">
        <f>+Income!O44/Income!O21*100</f>
        <v>81.043447607297082</v>
      </c>
      <c r="P21" s="20">
        <f>+Income!P44/Income!P21*100</f>
        <v>86.467042582150498</v>
      </c>
      <c r="Q21" s="20">
        <f>+Income!Q44/Income!Q21*100</f>
        <v>80.691723685443804</v>
      </c>
      <c r="R21" s="20">
        <f>+Income!R44/Income!R21*100</f>
        <v>78.05206928741832</v>
      </c>
      <c r="S21" s="20">
        <f>+Income!S44/Income!S21*100</f>
        <v>74.182212976852497</v>
      </c>
      <c r="T21" s="20">
        <f>+[1]baten!T44/[1]baten!T21*100</f>
        <v>85.626168224299079</v>
      </c>
      <c r="U21" s="20">
        <f>+Income!U44/Income!U21*100</f>
        <v>86.946869912683155</v>
      </c>
      <c r="V21" s="6">
        <f>([2]baten!V44/[2]baten!V21)*100</f>
        <v>83.400862068965523</v>
      </c>
      <c r="W21" s="6">
        <f>([2]baten!W44/[2]baten!W21)*100</f>
        <v>83.223200866506005</v>
      </c>
      <c r="X21" s="6">
        <f>([2]baten!X44/[2]baten!X21)*100</f>
        <v>85.911970656885615</v>
      </c>
    </row>
    <row r="22" spans="1:27" s="2" customFormat="1">
      <c r="A22" s="2" t="s">
        <v>16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0">
        <f>+Income!M45/Income!M22*100</f>
        <v>67.302052785923763</v>
      </c>
      <c r="N22" s="20">
        <f>+Income!N45/Income!N22*100</f>
        <v>59.243027888446221</v>
      </c>
      <c r="O22" s="20">
        <f>+Income!O45/Income!O22*100</f>
        <v>55.125284738041003</v>
      </c>
      <c r="P22" s="20">
        <f>+Income!P45/Income!P22*100</f>
        <v>57.834877843302444</v>
      </c>
      <c r="Q22" s="20">
        <f>+Income!Q45/Income!Q22*100</f>
        <v>55.382017728999578</v>
      </c>
      <c r="R22" s="20">
        <f>+Income!R45/Income!R22*100</f>
        <v>51.726900816318832</v>
      </c>
      <c r="S22" s="20">
        <f>+Income!S45/Income!S22*100</f>
        <v>55.289249495572854</v>
      </c>
      <c r="T22" s="20">
        <f>+[1]baten!T45/[1]baten!T22*100</f>
        <v>48.609381486093824</v>
      </c>
      <c r="U22" s="20">
        <f>+Income!U45/Income!U22*100</f>
        <v>48.983710467084173</v>
      </c>
      <c r="V22" s="6">
        <f>([2]baten!V45/[2]baten!V22)*100</f>
        <v>38.45427272727273</v>
      </c>
      <c r="W22" s="6">
        <f>([2]baten!W45/[2]baten!W22)*100</f>
        <v>49.873670480030448</v>
      </c>
      <c r="X22" s="6">
        <f>([2]baten!X45/[2]baten!X22)*100</f>
        <v>45.92019058963669</v>
      </c>
    </row>
    <row r="23" spans="1:27" s="2" customFormat="1">
      <c r="A23" s="2" t="s">
        <v>17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20">
        <f>+Income!M46/Income!M23*100</f>
        <v>70.170212765957444</v>
      </c>
      <c r="N23" s="20">
        <f>+Income!N46/Income!N23*100</f>
        <v>74.966027479993954</v>
      </c>
      <c r="O23" s="20">
        <f>+Income!O46/Income!O23*100</f>
        <v>75.456489554202989</v>
      </c>
      <c r="P23" s="20">
        <f>+Income!P46/Income!P23*100</f>
        <v>73.987823439878227</v>
      </c>
      <c r="Q23" s="20">
        <f>+Income!Q46/Income!Q23*100</f>
        <v>71.956162738327592</v>
      </c>
      <c r="R23" s="20">
        <f>+Income!R46/Income!R23*100</f>
        <v>71.357988060442153</v>
      </c>
      <c r="S23" s="20">
        <f>+Income!S46/Income!S23*100</f>
        <v>72.825697419858528</v>
      </c>
      <c r="T23" s="20">
        <f>+[1]baten!T46/[1]baten!T23*100</f>
        <v>70.982374287195441</v>
      </c>
      <c r="U23" s="20">
        <f>+Income!U46/Income!U23*100</f>
        <v>72.326590338005005</v>
      </c>
      <c r="V23" s="6">
        <f>([2]baten!V46/[2]baten!V23)*100</f>
        <v>68.028423529411768</v>
      </c>
      <c r="W23" s="6">
        <f>([2]baten!W46/[2]baten!W23)*100</f>
        <v>73.529608503002038</v>
      </c>
      <c r="X23" s="6">
        <f>([2]baten!X46/[2]baten!X23)*100</f>
        <v>68.313150626726156</v>
      </c>
    </row>
    <row r="24" spans="1:27" s="2" customFormat="1">
      <c r="A24" s="2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20">
        <f>+Income!M47/Income!M24*100</f>
        <v>38.047808764940235</v>
      </c>
      <c r="N24" s="20">
        <f>+Income!N47/Income!N24*100</f>
        <v>37.10280373831776</v>
      </c>
      <c r="O24" s="20">
        <f>+Income!O47/Income!O24*100</f>
        <v>35.243475921442027</v>
      </c>
      <c r="P24" s="20">
        <f>+Income!P47/Income!P24*100</f>
        <v>37.412209616423553</v>
      </c>
      <c r="Q24" s="20">
        <f>+Income!Q47/Income!Q24*100</f>
        <v>33.417015341701536</v>
      </c>
      <c r="R24" s="20">
        <f>+Income!R47/Income!R24*100</f>
        <v>32.311761949636079</v>
      </c>
      <c r="S24" s="20">
        <f>+Income!S47/Income!S24*100</f>
        <v>30.113233235909181</v>
      </c>
      <c r="T24" s="20">
        <f>+[1]baten!T47/[1]baten!T24*100</f>
        <v>30.184851217312897</v>
      </c>
      <c r="U24" s="20">
        <f>+Income!U47/Income!U24*100</f>
        <v>30.333568924051974</v>
      </c>
      <c r="V24" s="6">
        <f>([2]baten!V47/[2]baten!V24)*100</f>
        <v>29.24634693877551</v>
      </c>
      <c r="W24" s="6">
        <f>([2]baten!W47/[2]baten!W24)*100</f>
        <v>31.508921601706085</v>
      </c>
      <c r="X24" s="6">
        <f>([2]baten!X47/[2]baten!X24)*100</f>
        <v>34.177972865123706</v>
      </c>
    </row>
    <row r="25" spans="1:27" s="3" customFormat="1">
      <c r="A25" s="3" t="s">
        <v>35</v>
      </c>
      <c r="B25" s="7">
        <f>+Income!B48/Income!B25*100</f>
        <v>69.480334028744267</v>
      </c>
      <c r="C25" s="7">
        <f>+Income!C48/Income!C25*100</f>
        <v>68.656733531864987</v>
      </c>
      <c r="D25" s="7">
        <f>+Income!D48/Income!D25*100</f>
        <v>67.0477949226795</v>
      </c>
      <c r="E25" s="7">
        <f>+Income!E48/Income!E25*100</f>
        <v>67.219725965444141</v>
      </c>
      <c r="F25" s="7">
        <f>+Income!F48/Income!F25*100</f>
        <v>66.579992024178466</v>
      </c>
      <c r="G25" s="22">
        <f>+Income!G48/Income!G25*100</f>
        <v>61.042908810489216</v>
      </c>
      <c r="H25" s="22">
        <f>+Income!H48/Income!H25*100</f>
        <v>60.695284572160737</v>
      </c>
      <c r="I25" s="22">
        <f>+Income!I48/Income!I25*100</f>
        <v>60.091168465611958</v>
      </c>
      <c r="J25" s="22">
        <f>+Income!J48/Income!J25*100</f>
        <v>59.057998287772826</v>
      </c>
      <c r="K25" s="22">
        <f>+Income!K48/Income!K25*100</f>
        <v>58.418840731429221</v>
      </c>
      <c r="L25" s="22">
        <f>+Income!L48/Income!L25*100</f>
        <v>58.2132317225458</v>
      </c>
      <c r="M25" s="22">
        <f>+Income!M48/Income!M25*100</f>
        <v>56.85064580705037</v>
      </c>
      <c r="N25" s="22">
        <f>+Income!N48/Income!N25*100</f>
        <v>56.425431122036208</v>
      </c>
      <c r="O25" s="22">
        <f>+Income!O48/Income!O25*100</f>
        <v>56.067336173121141</v>
      </c>
      <c r="P25" s="22">
        <f>+Income!P48/Income!P25*100</f>
        <v>56.85383564370413</v>
      </c>
      <c r="Q25" s="22">
        <f>+Income!Q48/Income!Q25*100</f>
        <v>56.895160113513441</v>
      </c>
      <c r="R25" s="22">
        <f>+Income!R48/Income!R25*100</f>
        <v>55.682312717826029</v>
      </c>
      <c r="S25" s="22">
        <f>+Income!S48/Income!S25*100</f>
        <v>55.893658032191475</v>
      </c>
      <c r="T25" s="22">
        <f>+[1]baten!T48/[1]baten!T25*100</f>
        <v>56.072494307858612</v>
      </c>
      <c r="U25" s="22">
        <f>+Income!U48/Income!U25*100</f>
        <v>56.545706598703546</v>
      </c>
      <c r="V25" s="8">
        <f>([2]baten!V48/[2]baten!V25)*100</f>
        <v>56.805936668095129</v>
      </c>
      <c r="W25" s="8">
        <f>([2]baten!W48/[2]baten!W25)*100</f>
        <v>58.723283166839444</v>
      </c>
      <c r="X25" s="8">
        <f>([2]baten!X48/[2]baten!X25)*100</f>
        <v>60.393416192264446</v>
      </c>
    </row>
    <row r="26" spans="1:27" s="2" customFormat="1"/>
    <row r="27" spans="1:27" s="2" customFormat="1">
      <c r="A27" s="3" t="str">
        <f>Income!A50</f>
        <v>Assignments / project funding</v>
      </c>
    </row>
    <row r="28" spans="1:27" s="2" customFormat="1">
      <c r="A28" s="3"/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3">
        <v>2019</v>
      </c>
      <c r="W28" s="3">
        <v>2020</v>
      </c>
      <c r="X28" s="3">
        <v>2021</v>
      </c>
    </row>
    <row r="29" spans="1:27" s="2" customFormat="1">
      <c r="A29" s="2" t="s">
        <v>0</v>
      </c>
      <c r="B29" s="5">
        <f>+Income!B52/Income!B6*100</f>
        <v>15.709751135476443</v>
      </c>
      <c r="C29" s="5">
        <f>+Income!C52/Income!C6*100</f>
        <v>15.236051502145923</v>
      </c>
      <c r="D29" s="5">
        <f>+Income!D52/Income!D6*100</f>
        <v>16.601657727937592</v>
      </c>
      <c r="E29" s="5">
        <f>+Income!E52/Income!E6*100</f>
        <v>9.6679164434922349</v>
      </c>
      <c r="F29" s="5">
        <f>+Income!F52/Income!F6*100</f>
        <v>10.644992134242266</v>
      </c>
      <c r="G29" s="20">
        <f>+Income!G52/Income!G6*100</f>
        <v>14.801312431644185</v>
      </c>
      <c r="H29" s="20">
        <f>+Income!H52/Income!H6*100</f>
        <v>16.407599309153714</v>
      </c>
      <c r="I29" s="20">
        <f>+Income!I52/Income!I6*100</f>
        <v>17.193947730398897</v>
      </c>
      <c r="J29" s="20">
        <f>+Income!J52/Income!J6*100</f>
        <v>18.245264207377868</v>
      </c>
      <c r="K29" s="20">
        <f>+Income!K52/Income!K6*100</f>
        <v>27.389410955764383</v>
      </c>
      <c r="L29" s="20">
        <f>+Income!L52/Income!L6*100</f>
        <v>28.29635830891586</v>
      </c>
      <c r="M29" s="20">
        <f>+Income!M52/Income!M6*100</f>
        <v>31.012145748987852</v>
      </c>
      <c r="N29" s="20">
        <f>+Income!N52/Income!N6*100</f>
        <v>31.78550612006994</v>
      </c>
      <c r="O29" s="20">
        <f>+Income!O52/Income!O6*100</f>
        <v>30.336641369916329</v>
      </c>
      <c r="P29" s="20">
        <f>+Income!P52/Income!P6*100</f>
        <v>30.782345141125216</v>
      </c>
      <c r="Q29" s="20">
        <f>+Income!Q52/Income!Q6*100</f>
        <v>29.392799570123589</v>
      </c>
      <c r="R29" s="20">
        <f>+Income!R52/Income!R6*100</f>
        <v>29.174468085106387</v>
      </c>
      <c r="S29" s="20">
        <f>+Income!S52/Income!S6*100</f>
        <v>29.731979357416343</v>
      </c>
      <c r="T29" s="20">
        <f>+[1]baten!T52/[1]baten!T6*100</f>
        <v>28.825794032723774</v>
      </c>
      <c r="U29" s="20">
        <f>+Income!U52/Income!U6*100</f>
        <v>28.759773110531967</v>
      </c>
      <c r="V29" s="6">
        <f>([2]baten!V52/[2]baten!V6)*100</f>
        <v>28.415220877678966</v>
      </c>
      <c r="W29" s="6">
        <f>([2]baten!W52/[2]baten!W6)*100</f>
        <v>26.944837340876944</v>
      </c>
      <c r="X29" s="6">
        <f>([2]baten!X52/[2]baten!X6)*100</f>
        <v>25.52425061108967</v>
      </c>
    </row>
    <row r="30" spans="1:27" s="2" customFormat="1">
      <c r="A30" s="2" t="s">
        <v>1</v>
      </c>
      <c r="B30" s="5">
        <f>+Income!B53/Income!B7*100</f>
        <v>23.289402837309208</v>
      </c>
      <c r="C30" s="5">
        <f>+Income!C53/Income!C7*100</f>
        <v>24.603853390766169</v>
      </c>
      <c r="D30" s="5">
        <f>+Income!D53/Income!D7*100</f>
        <v>26.250597570678764</v>
      </c>
      <c r="E30" s="5">
        <f>+Income!E53/Income!E7*100</f>
        <v>25.930031697842249</v>
      </c>
      <c r="F30" s="5">
        <f>+Income!F53/Income!F7*100</f>
        <v>22.157001305783851</v>
      </c>
      <c r="G30" s="20">
        <f>+Income!G53/Income!G7*100</f>
        <v>25.484805167956832</v>
      </c>
      <c r="H30" s="20">
        <f>+Income!H53/Income!H7*100</f>
        <v>24.427171736067372</v>
      </c>
      <c r="I30" s="20">
        <f>+Income!I53/Income!I7*100</f>
        <v>25.934312022036238</v>
      </c>
      <c r="J30" s="20">
        <f>+Income!J53/Income!J7*100</f>
        <v>24.533494169930442</v>
      </c>
      <c r="K30" s="20">
        <f>+Income!K53/Income!K7*100</f>
        <v>26.433200682205797</v>
      </c>
      <c r="L30" s="20">
        <f>+Income!L53/Income!L7*100</f>
        <v>30.00269582302959</v>
      </c>
      <c r="M30" s="20">
        <f>+Income!M53/Income!M7*100</f>
        <v>29.661807385662343</v>
      </c>
      <c r="N30" s="20">
        <f>+Income!N53/Income!N7*100</f>
        <v>29.13739942712229</v>
      </c>
      <c r="O30" s="20">
        <f>+Income!O53/Income!O7*100</f>
        <v>29.510435874401768</v>
      </c>
      <c r="P30" s="20">
        <f>+Income!P53/Income!P7*100</f>
        <v>29.800988250684306</v>
      </c>
      <c r="Q30" s="20">
        <f>+Income!Q53/Income!Q7*100</f>
        <v>29.697848615964663</v>
      </c>
      <c r="R30" s="20">
        <f>+Income!R53/Income!R7*100</f>
        <v>28.157486361918789</v>
      </c>
      <c r="S30" s="20">
        <f>+Income!S53/Income!S7*100</f>
        <v>27.013536441518976</v>
      </c>
      <c r="T30" s="20">
        <f>+[1]baten!T53/[1]baten!T7*100</f>
        <v>28.188623134224695</v>
      </c>
      <c r="U30" s="20">
        <f>+Income!U53/Income!U7*100</f>
        <v>28.286557827709053</v>
      </c>
      <c r="V30" s="6">
        <f>([2]baten!V53/[2]baten!V7)*100</f>
        <v>28.790255169379677</v>
      </c>
      <c r="W30" s="6">
        <f>([2]baten!W53/[2]baten!W7)*100</f>
        <v>28.779532523633026</v>
      </c>
      <c r="X30" s="6">
        <f>([2]baten!X53/[2]baten!X7)*100</f>
        <v>29.12299098392787</v>
      </c>
    </row>
    <row r="31" spans="1:27" s="2" customFormat="1">
      <c r="A31" s="2" t="s">
        <v>2</v>
      </c>
      <c r="B31" s="5">
        <f>+Income!B54/Income!B8*100</f>
        <v>15.810631655476199</v>
      </c>
      <c r="C31" s="5">
        <f>+Income!C54/Income!C8*100</f>
        <v>14.650568841420943</v>
      </c>
      <c r="D31" s="5">
        <f>+Income!D54/Income!D8*100</f>
        <v>15.215321152938834</v>
      </c>
      <c r="E31" s="5">
        <f>+Income!E54/Income!E8*100</f>
        <v>17.510876807492519</v>
      </c>
      <c r="F31" s="5">
        <f>+Income!F54/Income!F8*100</f>
        <v>17.6458450802056</v>
      </c>
      <c r="G31" s="20">
        <f>+Income!G54/Income!G8*100</f>
        <v>20.500703728932635</v>
      </c>
      <c r="H31" s="20">
        <f>+Income!H54/Income!H8*100</f>
        <v>17.974048190845902</v>
      </c>
      <c r="I31" s="20">
        <f>+Income!I54/Income!I8*100</f>
        <v>17.584237347545901</v>
      </c>
      <c r="J31" s="20">
        <f>+Income!J54/Income!J8*100</f>
        <v>19.393784692134247</v>
      </c>
      <c r="K31" s="20">
        <f>+Income!K54/Income!K8*100</f>
        <v>21.283073914238145</v>
      </c>
      <c r="L31" s="20">
        <f>+Income!L54/Income!L8*100</f>
        <v>21.868887154874777</v>
      </c>
      <c r="M31" s="20">
        <f>+Income!M54/Income!M8*100</f>
        <v>25.520005299417065</v>
      </c>
      <c r="N31" s="20">
        <f>+Income!N54/Income!N8*100</f>
        <v>25.517630228056888</v>
      </c>
      <c r="O31" s="20">
        <f>+Income!O54/Income!O8*100</f>
        <v>28.481803704525575</v>
      </c>
      <c r="P31" s="20">
        <f>+Income!P54/Income!P8*100</f>
        <v>28.771740236959776</v>
      </c>
      <c r="Q31" s="20">
        <f>+Income!Q54/Income!Q8*100</f>
        <v>27.516947260095353</v>
      </c>
      <c r="R31" s="20">
        <f>+Income!R54/Income!R8*100</f>
        <v>27.009149379805901</v>
      </c>
      <c r="S31" s="20">
        <f>+Income!S54/Income!S8*100</f>
        <v>24.659197647667405</v>
      </c>
      <c r="T31" s="20">
        <f>+[1]baten!T54/[1]baten!T8*100</f>
        <v>23.988038166232279</v>
      </c>
      <c r="U31" s="20">
        <f>+Income!U54/Income!U8*100</f>
        <v>21.41813448101804</v>
      </c>
      <c r="V31" s="6">
        <f>([2]baten!V54/[2]baten!V8)*100</f>
        <v>21.106175669866744</v>
      </c>
      <c r="W31" s="6">
        <f>([2]baten!W54/[2]baten!W8)*100</f>
        <v>19.028800419794635</v>
      </c>
      <c r="X31" s="6">
        <f>([2]baten!X54/[2]baten!X8)*100</f>
        <v>20.341908503358255</v>
      </c>
    </row>
    <row r="32" spans="1:27" s="2" customFormat="1">
      <c r="A32" s="2" t="s">
        <v>3</v>
      </c>
      <c r="B32" s="5">
        <f>+Income!B55/Income!B9*100</f>
        <v>14.288204759651475</v>
      </c>
      <c r="C32" s="5">
        <f>+Income!C55/Income!C9*100</f>
        <v>21.109850484007069</v>
      </c>
      <c r="D32" s="5">
        <f>+Income!D55/Income!D9*100</f>
        <v>21.935300794551647</v>
      </c>
      <c r="E32" s="5">
        <f>+Income!E55/Income!E9*100</f>
        <v>24.045903389378168</v>
      </c>
      <c r="F32" s="5">
        <f>+Income!F55/Income!F9*100</f>
        <v>25.868820362212432</v>
      </c>
      <c r="G32" s="20">
        <f>+Income!G55/Income!G9*100</f>
        <v>31.170746092598051</v>
      </c>
      <c r="H32" s="20">
        <f>+Income!H55/Income!H9*100</f>
        <v>35.784176684372383</v>
      </c>
      <c r="I32" s="20">
        <f>+Income!I55/Income!I9*100</f>
        <v>35.117773019271944</v>
      </c>
      <c r="J32" s="20">
        <f>+Income!J55/Income!J9*100</f>
        <v>34.324719648951735</v>
      </c>
      <c r="K32" s="20">
        <f>+Income!K55/Income!K9*100</f>
        <v>32.277904328018217</v>
      </c>
      <c r="L32" s="20">
        <f>+Income!L55/Income!L9*100</f>
        <v>26.484408372490385</v>
      </c>
      <c r="M32" s="20">
        <f>+Income!M55/Income!M9*100</f>
        <v>27.63593841356461</v>
      </c>
      <c r="N32" s="20">
        <f>+Income!N55/Income!N9*100</f>
        <v>28.91388530333764</v>
      </c>
      <c r="O32" s="20">
        <f>+Income!O55/Income!O9*100</f>
        <v>28.372610874002604</v>
      </c>
      <c r="P32" s="20">
        <f>+Income!P55/Income!P9*100</f>
        <v>26.128310331965682</v>
      </c>
      <c r="Q32" s="20">
        <f>+Income!Q55/Income!Q9*100</f>
        <v>30.950175958510833</v>
      </c>
      <c r="R32" s="20">
        <f>+Income!R55/Income!R9*100</f>
        <v>32.088070745352823</v>
      </c>
      <c r="S32" s="20">
        <f>+Income!S55/Income!S9*100</f>
        <v>30.010172939979658</v>
      </c>
      <c r="T32" s="20">
        <f>+[1]baten!T55/[1]baten!T9*100</f>
        <v>30.390243902439025</v>
      </c>
      <c r="U32" s="20">
        <f>+Income!U55/Income!U9*100</f>
        <v>29.504157684016015</v>
      </c>
      <c r="V32" s="6">
        <f>([2]baten!V55/[2]baten!V9)*100</f>
        <v>30.11163337250294</v>
      </c>
      <c r="W32" s="6">
        <f>([2]baten!W55/[2]baten!W9)*100</f>
        <v>27.747012532789274</v>
      </c>
      <c r="X32" s="6">
        <f>([2]baten!X55/[2]baten!X9)*100</f>
        <v>27.380319148936174</v>
      </c>
    </row>
    <row r="33" spans="1:24" s="2" customFormat="1">
      <c r="A33" s="2" t="s">
        <v>4</v>
      </c>
      <c r="B33" s="5">
        <f>+Income!B56/Income!B10*100</f>
        <v>11.911935841805667</v>
      </c>
      <c r="C33" s="5">
        <f>+Income!C56/Income!C10*100</f>
        <v>13.519809584901839</v>
      </c>
      <c r="D33" s="5">
        <f>+Income!D56/Income!D10*100</f>
        <v>14.486001101274937</v>
      </c>
      <c r="E33" s="5">
        <f>+Income!E56/Income!E10*100</f>
        <v>12.680291524387135</v>
      </c>
      <c r="F33" s="5">
        <f>+Income!F56/Income!F10*100</f>
        <v>13.895494679336059</v>
      </c>
      <c r="G33" s="20">
        <f>+Income!G56/Income!G10*100</f>
        <v>17.984898956251389</v>
      </c>
      <c r="H33" s="20">
        <f>+Income!H56/Income!H10*100</f>
        <v>20.768568850085</v>
      </c>
      <c r="I33" s="20">
        <f>+Income!I56/Income!I10*100</f>
        <v>16.80540718218424</v>
      </c>
      <c r="J33" s="20">
        <f>+Income!J56/Income!J10*100</f>
        <v>18.391960922392496</v>
      </c>
      <c r="K33" s="20">
        <f>+Income!K56/Income!K10*100</f>
        <v>18.001017645469904</v>
      </c>
      <c r="L33" s="20">
        <f>+Income!L56/Income!L10*100</f>
        <v>23.208813207453908</v>
      </c>
      <c r="M33" s="20">
        <f>+Income!M56/Income!M10*100</f>
        <v>23.552961503613641</v>
      </c>
      <c r="N33" s="20">
        <f>+Income!N56/Income!N10*100</f>
        <v>24.984494250497207</v>
      </c>
      <c r="O33" s="20">
        <f>+Income!O56/Income!O10*100</f>
        <v>25.446940584442245</v>
      </c>
      <c r="P33" s="20">
        <f>+Income!P56/Income!P10*100</f>
        <v>24.682682370166219</v>
      </c>
      <c r="Q33" s="20">
        <f>+Income!Q56/Income!Q10*100</f>
        <v>23.20514160309332</v>
      </c>
      <c r="R33" s="20">
        <f>+Income!R56/Income!R10*100</f>
        <v>26.525506049039905</v>
      </c>
      <c r="S33" s="20">
        <f>+Income!S56/Income!S10*100</f>
        <v>24.361484381952479</v>
      </c>
      <c r="T33" s="20">
        <f>+[1]baten!T56/[1]baten!T10*100</f>
        <v>23.912702524155563</v>
      </c>
      <c r="U33" s="20">
        <f>+Income!U56/Income!U10*100</f>
        <v>24.724726524228561</v>
      </c>
      <c r="V33" s="6">
        <f>([2]baten!V56/[2]baten!V10)*100</f>
        <v>23.651044965167827</v>
      </c>
      <c r="W33" s="6">
        <f>([2]baten!W56/[2]baten!W10)*100</f>
        <v>23.253772371282626</v>
      </c>
      <c r="X33" s="6">
        <f>([2]baten!X56/[2]baten!X10)*100</f>
        <v>22.78822073174242</v>
      </c>
    </row>
    <row r="34" spans="1:24" s="2" customFormat="1">
      <c r="A34" s="2" t="s">
        <v>5</v>
      </c>
      <c r="B34" s="5">
        <f>+Income!B57/Income!B11*100</f>
        <v>12.319351347418396</v>
      </c>
      <c r="C34" s="5">
        <f>+Income!C57/Income!C11*100</f>
        <v>8.867694805194807</v>
      </c>
      <c r="D34" s="5">
        <f>+Income!D57/Income!D11*100</f>
        <v>10.577483958778924</v>
      </c>
      <c r="E34" s="5">
        <f>+Income!E57/Income!E11*100</f>
        <v>10.697587432204974</v>
      </c>
      <c r="F34" s="5">
        <f>+Income!F57/Income!F11*100</f>
        <v>15</v>
      </c>
      <c r="G34" s="20">
        <f>+Income!G57/Income!G11*100</f>
        <v>19.669742593491986</v>
      </c>
      <c r="H34" s="20">
        <f>+Income!H57/Income!H11*100</f>
        <v>18.860055607043559</v>
      </c>
      <c r="I34" s="20">
        <f>+Income!I57/Income!I11*100</f>
        <v>16.104436229205177</v>
      </c>
      <c r="J34" s="20">
        <f>+Income!J57/Income!J11*100</f>
        <v>16.735159817351597</v>
      </c>
      <c r="K34" s="20">
        <f>+Income!K57/Income!K11*100</f>
        <v>16.707694410010639</v>
      </c>
      <c r="L34" s="20">
        <f>+Income!L57/Income!L11*100</f>
        <v>16.622914981915773</v>
      </c>
      <c r="M34" s="20">
        <f>+Income!M57/Income!M11*100</f>
        <v>14.576392095030311</v>
      </c>
      <c r="N34" s="20">
        <f>+Income!N57/Income!N11*100</f>
        <v>15.976404387569776</v>
      </c>
      <c r="O34" s="20">
        <f>+Income!O57/Income!O11*100</f>
        <v>15.448613376835238</v>
      </c>
      <c r="P34" s="20">
        <f>+Income!P57/Income!P11*100</f>
        <v>15.495314591700133</v>
      </c>
      <c r="Q34" s="20">
        <f>+Income!Q57/Income!Q11*100</f>
        <v>15.768329427519252</v>
      </c>
      <c r="R34" s="20">
        <f>+Income!R57/Income!R11*100</f>
        <v>29.340982230306416</v>
      </c>
      <c r="S34" s="20">
        <f>+Income!S57/Income!S11*100</f>
        <v>28.554408260524223</v>
      </c>
      <c r="T34" s="20">
        <f>+[1]baten!T57/[1]baten!T11*100</f>
        <v>29.889879391714736</v>
      </c>
      <c r="U34" s="20">
        <f>+Income!U57/Income!U11*100</f>
        <v>29.895610615016977</v>
      </c>
      <c r="V34" s="6">
        <f>([2]baten!V57/[2]baten!V11)*100</f>
        <v>30.135507854658833</v>
      </c>
      <c r="W34" s="6">
        <f>([2]baten!W57/[2]baten!W11)*100</f>
        <v>28.333528790899493</v>
      </c>
      <c r="X34" s="6">
        <f>([2]baten!X57/[2]baten!X11)*100</f>
        <v>27.3157102944337</v>
      </c>
    </row>
    <row r="35" spans="1:24" s="2" customFormat="1">
      <c r="A35" s="2" t="s">
        <v>6</v>
      </c>
      <c r="B35" s="5">
        <f>+Income!B58/Income!B12*100</f>
        <v>18.767892586472342</v>
      </c>
      <c r="C35" s="5">
        <f>+Income!C58/Income!C12*100</f>
        <v>12.580850841102521</v>
      </c>
      <c r="D35" s="5">
        <f>+Income!D58/Income!D12*100</f>
        <v>13.226744186046513</v>
      </c>
      <c r="E35" s="5">
        <f>+Income!E58/Income!E12*100</f>
        <v>13.740038472107724</v>
      </c>
      <c r="F35" s="5">
        <f>+Income!F58/Income!F12*100</f>
        <v>14.862724392819429</v>
      </c>
      <c r="G35" s="20">
        <f>+Income!G58/Income!G12*100</f>
        <v>20.035587188612098</v>
      </c>
      <c r="H35" s="20">
        <f>+Income!H58/Income!H12*100</f>
        <v>19.165535956580733</v>
      </c>
      <c r="I35" s="20">
        <f>+Income!I58/Income!I12*100</f>
        <v>20.230673316708231</v>
      </c>
      <c r="J35" s="20">
        <f>+Income!J58/Income!J12*100</f>
        <v>20.762842202399259</v>
      </c>
      <c r="K35" s="20">
        <f>+Income!K58/Income!K12*100</f>
        <v>20.195684897139991</v>
      </c>
      <c r="L35" s="20">
        <f>+Income!L58/Income!L12*100</f>
        <v>19.18590811711497</v>
      </c>
      <c r="M35" s="20">
        <f>+Income!M58/Income!M12*100</f>
        <v>19.81088560885609</v>
      </c>
      <c r="N35" s="20">
        <f>+Income!N58/Income!N12*100</f>
        <v>19.795518816619534</v>
      </c>
      <c r="O35" s="20">
        <f>+Income!O58/Income!O12*100</f>
        <v>19.347511872806113</v>
      </c>
      <c r="P35" s="20">
        <f>+Income!P58/Income!P12*100</f>
        <v>18.498887215061963</v>
      </c>
      <c r="Q35" s="20">
        <f>+Income!Q58/Income!Q12*100</f>
        <v>19.715312814031307</v>
      </c>
      <c r="R35" s="20">
        <f>+Income!R58/Income!R12*100</f>
        <v>17.579388806526385</v>
      </c>
      <c r="S35" s="20">
        <f>+Income!S58/Income!S12*100</f>
        <v>18.07592090127412</v>
      </c>
      <c r="T35" s="20">
        <f>+[1]baten!T58/[1]baten!T12*100</f>
        <v>17.751942830574233</v>
      </c>
      <c r="U35" s="20">
        <f>+Income!U58/Income!U12*100</f>
        <v>17.422994832517364</v>
      </c>
      <c r="V35" s="6">
        <f>([2]baten!V58/[2]baten!V12)*100</f>
        <v>16.653722835767724</v>
      </c>
      <c r="W35" s="6">
        <f>([2]baten!W58/[2]baten!W12)*100</f>
        <v>14.153540649496465</v>
      </c>
      <c r="X35" s="6">
        <f>([2]baten!X58/[2]baten!X12)*100</f>
        <v>13.929402145129169</v>
      </c>
    </row>
    <row r="36" spans="1:24" s="2" customFormat="1">
      <c r="A36" s="2" t="s">
        <v>7</v>
      </c>
      <c r="B36" s="5">
        <f>+Income!B59/Income!B13*100</f>
        <v>20.336904967925683</v>
      </c>
      <c r="C36" s="5">
        <f>+Income!C59/Income!C13*100</f>
        <v>19.331925976990526</v>
      </c>
      <c r="D36" s="5">
        <f>+Income!D59/Income!D13*100</f>
        <v>21.520924414375639</v>
      </c>
      <c r="E36" s="5">
        <f>+Income!E59/Income!E13*100</f>
        <v>20.526200179466088</v>
      </c>
      <c r="F36" s="5">
        <f>+Income!F59/Income!F13*100</f>
        <v>21.036031709001751</v>
      </c>
      <c r="G36" s="20">
        <f>+Income!G59/Income!G13*100</f>
        <v>25.444500695764273</v>
      </c>
      <c r="H36" s="20">
        <f>+Income!H59/Income!H13*100</f>
        <v>24.732766548237784</v>
      </c>
      <c r="I36" s="20">
        <f>+Income!I59/Income!I13*100</f>
        <v>24.907852365618034</v>
      </c>
      <c r="J36" s="20">
        <f>+Income!J59/Income!J13*100</f>
        <v>22.977854908095424</v>
      </c>
      <c r="K36" s="20">
        <f>+Income!K59/Income!K13*100</f>
        <v>26.626127664162745</v>
      </c>
      <c r="L36" s="20">
        <f>+Income!L59/Income!L13*100</f>
        <v>27.429255265436435</v>
      </c>
      <c r="M36" s="20">
        <f>+Income!M59/Income!M13*100</f>
        <v>27.962292677515705</v>
      </c>
      <c r="N36" s="20">
        <f>+Income!N59/Income!N13*100</f>
        <v>29.540496089685497</v>
      </c>
      <c r="O36" s="20">
        <f>+Income!O59/Income!O13*100</f>
        <v>32.102019856213623</v>
      </c>
      <c r="P36" s="20">
        <f>+Income!P59/Income!P13*100</f>
        <v>32.302182841847795</v>
      </c>
      <c r="Q36" s="20">
        <f>+Income!Q59/Income!Q13*100</f>
        <v>32.965805975722589</v>
      </c>
      <c r="R36" s="20">
        <f>+Income!R59/Income!R13*100</f>
        <v>32.055912905453539</v>
      </c>
      <c r="S36" s="20">
        <f>+Income!S59/Income!S13*100</f>
        <v>31.727159408885829</v>
      </c>
      <c r="T36" s="20">
        <f>+[1]baten!T59/[1]baten!T13*100</f>
        <v>31.649238473524459</v>
      </c>
      <c r="U36" s="20">
        <f>+Income!U59/Income!U13*100</f>
        <v>31.467379976377401</v>
      </c>
      <c r="V36" s="6">
        <f>([2]baten!V59/[2]baten!V13)*100</f>
        <v>32.089900662251658</v>
      </c>
      <c r="W36" s="6">
        <f>([2]baten!W59/[2]baten!W13)*100</f>
        <v>31.11751272008016</v>
      </c>
      <c r="X36" s="6">
        <f>([2]baten!X59/[2]baten!X13)*100</f>
        <v>31.99000123732479</v>
      </c>
    </row>
    <row r="37" spans="1:24" s="2" customFormat="1">
      <c r="A37" s="2" t="s">
        <v>8</v>
      </c>
      <c r="B37" s="5">
        <f>+Income!B60/Income!B14*100</f>
        <v>7.0102980439165252</v>
      </c>
      <c r="C37" s="5">
        <f>+Income!C60/Income!C14*100</f>
        <v>20.813627806602693</v>
      </c>
      <c r="D37" s="5">
        <f>+Income!D60/Income!D14*100</f>
        <v>21.487617613198648</v>
      </c>
      <c r="E37" s="5">
        <f>+Income!E60/Income!E14*100</f>
        <v>20.552106939928404</v>
      </c>
      <c r="F37" s="5">
        <f>+Income!F60/Income!F14*100</f>
        <v>20.886902293289097</v>
      </c>
      <c r="G37" s="20">
        <f>+Income!G60/Income!G14*100</f>
        <v>21.218693922134669</v>
      </c>
      <c r="H37" s="20">
        <f>+Income!H60/Income!H14*100</f>
        <v>21.948031578397028</v>
      </c>
      <c r="I37" s="20">
        <f>+Income!I60/Income!I14*100</f>
        <v>24.580523810493865</v>
      </c>
      <c r="J37" s="20">
        <f>+Income!J60/Income!J14*100</f>
        <v>27.417422261138057</v>
      </c>
      <c r="K37" s="20">
        <f>+Income!K60/Income!K14*100</f>
        <v>27.949840051183621</v>
      </c>
      <c r="L37" s="20">
        <f>+Income!L60/Income!L14*100</f>
        <v>29.308531339076289</v>
      </c>
      <c r="M37" s="20">
        <f>+Income!M60/Income!M14*100</f>
        <v>29.850212871748656</v>
      </c>
      <c r="N37" s="20">
        <f>+Income!N60/Income!N14*100</f>
        <v>26.927207334988097</v>
      </c>
      <c r="O37" s="20">
        <f>+Income!O60/Income!O14*100</f>
        <v>23.555515259581629</v>
      </c>
      <c r="P37" s="20">
        <f>+Income!P60/Income!P14*100</f>
        <v>22.205511939380234</v>
      </c>
      <c r="Q37" s="20">
        <f>+Income!Q60/Income!Q14*100</f>
        <v>22.105528906841705</v>
      </c>
      <c r="R37" s="20">
        <f>+Income!R60/Income!R14*100</f>
        <v>22.229992091109551</v>
      </c>
      <c r="S37" s="20">
        <f>+Income!S60/Income!S14*100</f>
        <v>21.881002432944964</v>
      </c>
      <c r="T37" s="20">
        <f>+[1]baten!T60/[1]baten!T14*100</f>
        <v>22.719355137589179</v>
      </c>
      <c r="U37" s="20">
        <f>+Income!U60/Income!U14*100</f>
        <v>21.810311069818155</v>
      </c>
      <c r="V37" s="6">
        <f>([2]baten!V60/[2]baten!V14)*100</f>
        <v>21.32321955330805</v>
      </c>
      <c r="W37" s="6">
        <f>([2]baten!W60/[2]baten!W14)*100</f>
        <v>19.206519590100761</v>
      </c>
      <c r="X37" s="6">
        <f>([2]baten!X60/[2]baten!X14)*100</f>
        <v>18.26358679458912</v>
      </c>
    </row>
    <row r="38" spans="1:24" s="2" customFormat="1">
      <c r="A38" s="2" t="s">
        <v>9</v>
      </c>
      <c r="B38" s="5">
        <f>+Income!B61/Income!B15*100</f>
        <v>16.500669169578096</v>
      </c>
      <c r="C38" s="5">
        <f>+Income!C61/Income!C15*100</f>
        <v>15.97736527734115</v>
      </c>
      <c r="D38" s="5">
        <f>+Income!D61/Income!D15*100</f>
        <v>17.906715018131798</v>
      </c>
      <c r="E38" s="5">
        <f>+Income!E61/Income!E15*100</f>
        <v>16.524221806114316</v>
      </c>
      <c r="F38" s="5">
        <f>+Income!F61/Income!F15*100</f>
        <v>17.785271162256279</v>
      </c>
      <c r="G38" s="20">
        <f>+Income!G61/Income!G15*100</f>
        <v>17.785271162256279</v>
      </c>
      <c r="H38" s="20">
        <f>+Income!H61/Income!H15*100</f>
        <v>17.58709954628895</v>
      </c>
      <c r="I38" s="20">
        <f>+Income!I61/Income!I15*100</f>
        <v>20.030064887656579</v>
      </c>
      <c r="J38" s="20">
        <f>+Income!J61/Income!J15*100</f>
        <v>22.365221579757939</v>
      </c>
      <c r="K38" s="20">
        <f>+Income!K61/Income!K15*100</f>
        <v>20.400139539707531</v>
      </c>
      <c r="L38" s="20">
        <f>+Income!L61/Income!L15*100</f>
        <v>25.136575492544523</v>
      </c>
      <c r="M38" s="20">
        <f>+Income!M61/Income!M15*100</f>
        <v>27.68994397633648</v>
      </c>
      <c r="N38" s="20">
        <f>+Income!N61/Income!N15*100</f>
        <v>26.310572869154715</v>
      </c>
      <c r="O38" s="20">
        <f>+Income!O61/Income!O15*100</f>
        <v>27.022614944133828</v>
      </c>
      <c r="P38" s="20">
        <f>+Income!P61/Income!P15*100</f>
        <v>24.755913245878279</v>
      </c>
      <c r="Q38" s="20">
        <f>+Income!Q61/Income!Q15*100</f>
        <v>29.649739671377372</v>
      </c>
      <c r="R38" s="20">
        <f>+Income!R61/Income!R15*100</f>
        <v>29.32805279235529</v>
      </c>
      <c r="S38" s="20">
        <f>+Income!S61/Income!S15*100</f>
        <v>28.67504880615035</v>
      </c>
      <c r="T38" s="20">
        <f>+[1]baten!T61/[1]baten!T15*100</f>
        <v>29.645854824563393</v>
      </c>
      <c r="U38" s="20">
        <f>+Income!U61/Income!U15*100</f>
        <v>29.407415601637204</v>
      </c>
      <c r="V38" s="6">
        <f>([2]baten!V61/[2]baten!V15)*100</f>
        <v>28.31093319333246</v>
      </c>
      <c r="W38" s="6">
        <f>([2]baten!W61/[2]baten!W15)*100</f>
        <v>25.109221703605456</v>
      </c>
      <c r="X38" s="6">
        <f>([2]baten!X61/[2]baten!X15)*100</f>
        <v>24.989663221073691</v>
      </c>
    </row>
    <row r="39" spans="1:24" s="2" customFormat="1">
      <c r="A39" s="2" t="s">
        <v>10</v>
      </c>
      <c r="B39" s="5">
        <f>+Income!B62/Income!B16*100</f>
        <v>18.03768233185021</v>
      </c>
      <c r="C39" s="5">
        <f>+Income!C62/Income!C16*100</f>
        <v>17.814207115305543</v>
      </c>
      <c r="D39" s="5">
        <f>+Income!D62/Income!D16*100</f>
        <v>18.988464951197869</v>
      </c>
      <c r="E39" s="5">
        <f>+Income!E62/Income!E16*100</f>
        <v>19.090519090519091</v>
      </c>
      <c r="F39" s="5">
        <f>+Income!F62/Income!F16*100</f>
        <v>21.746361746361746</v>
      </c>
      <c r="G39" s="20">
        <f>+Income!G62/Income!G16*100</f>
        <v>21.746361746361746</v>
      </c>
      <c r="H39" s="20">
        <f>+Income!H62/Income!H16*100</f>
        <v>23.266932270916335</v>
      </c>
      <c r="I39" s="20">
        <f>+Income!I62/Income!I16*100</f>
        <v>24.404986777483941</v>
      </c>
      <c r="J39" s="20">
        <f>+Income!J62/Income!J16*100</f>
        <v>24.086799276672693</v>
      </c>
      <c r="K39" s="20">
        <f>+Income!K62/Income!K16*100</f>
        <v>25.191370911621437</v>
      </c>
      <c r="L39" s="20">
        <f>+Income!L62/Income!L16*100</f>
        <v>27.545114061967997</v>
      </c>
      <c r="M39" s="20">
        <f>+Income!M62/Income!M16*100</f>
        <v>30.838131797824698</v>
      </c>
      <c r="N39" s="20">
        <f>+Income!N62/Income!N16*100</f>
        <v>31.094292021444335</v>
      </c>
      <c r="O39" s="20">
        <f>+Income!O62/Income!O16*100</f>
        <v>30.53735255570118</v>
      </c>
      <c r="P39" s="20">
        <f>+Income!P62/Income!P16*100</f>
        <v>29.600503302925446</v>
      </c>
      <c r="Q39" s="20">
        <f>+Income!Q62/Income!Q16*100</f>
        <v>30.103157236636452</v>
      </c>
      <c r="R39" s="20">
        <f>+Income!R62/Income!R16*100</f>
        <v>29.20353982300885</v>
      </c>
      <c r="S39" s="20">
        <f>+Income!S62/Income!S16*100</f>
        <v>28.780345130155023</v>
      </c>
      <c r="T39" s="20">
        <f>+[1]baten!T62/[1]baten!T16*100</f>
        <v>28.141843971631207</v>
      </c>
      <c r="U39" s="20">
        <f>+Income!U62/Income!U16*100</f>
        <v>27.479502777043109</v>
      </c>
      <c r="V39" s="6">
        <f>([2]baten!V62/[2]baten!V16)*100</f>
        <v>26.944647646915389</v>
      </c>
      <c r="W39" s="6">
        <f>([2]baten!W62/[2]baten!W16)*100</f>
        <v>26.9268056228793</v>
      </c>
      <c r="X39" s="6">
        <f>([2]baten!X62/[2]baten!X16)*100</f>
        <v>25.272040861647788</v>
      </c>
    </row>
    <row r="40" spans="1:24" s="2" customFormat="1">
      <c r="A40" s="2" t="s">
        <v>11</v>
      </c>
      <c r="B40" s="5">
        <f>+Income!B63/Income!B17*100</f>
        <v>22.150412888468125</v>
      </c>
      <c r="C40" s="5">
        <f>+Income!C63/Income!C17*100</f>
        <v>23.931304540047794</v>
      </c>
      <c r="D40" s="5">
        <f>+Income!D63/Income!D17*100</f>
        <v>24.816086316821973</v>
      </c>
      <c r="E40" s="5">
        <f>+Income!E63/Income!E17*100</f>
        <v>21.989735491512043</v>
      </c>
      <c r="F40" s="5">
        <f>+Income!F63/Income!F17*100</f>
        <v>25.253312548713946</v>
      </c>
      <c r="G40" s="20">
        <f>+Income!G63/Income!G17*100</f>
        <v>25.253312548713946</v>
      </c>
      <c r="H40" s="20">
        <f>+Income!H63/Income!H17*100</f>
        <v>24.066390041493772</v>
      </c>
      <c r="I40" s="20">
        <f>+Income!I63/Income!I17*100</f>
        <v>24.226612001490867</v>
      </c>
      <c r="J40" s="20">
        <f>+Income!J63/Income!J17*100</f>
        <v>23.579545454545457</v>
      </c>
      <c r="K40" s="20">
        <f>+Income!K63/Income!K17*100</f>
        <v>22.500895736295231</v>
      </c>
      <c r="L40" s="20">
        <f>+Income!L63/Income!L17*100</f>
        <v>24.96765847347995</v>
      </c>
      <c r="M40" s="20">
        <f>+Income!M63/Income!M17*100</f>
        <v>24.975798644724108</v>
      </c>
      <c r="N40" s="20">
        <f>+Income!N63/Income!N17*100</f>
        <v>26.602870813397132</v>
      </c>
      <c r="O40" s="20">
        <f>+Income!O63/Income!O17*100</f>
        <v>29.245585874799357</v>
      </c>
      <c r="P40" s="20">
        <f>+Income!P63/Income!P17*100</f>
        <v>28.535980148883379</v>
      </c>
      <c r="Q40" s="20">
        <f>+Income!Q63/Income!Q17*100</f>
        <v>27.344992050874406</v>
      </c>
      <c r="R40" s="20">
        <f>+Income!R63/Income!R17*100</f>
        <v>26.304141637685742</v>
      </c>
      <c r="S40" s="20">
        <f>+Income!S63/Income!S17*100</f>
        <v>24.961047055157369</v>
      </c>
      <c r="T40" s="20">
        <f>+[1]baten!T63/[1]baten!T17*100</f>
        <v>23.344838406024476</v>
      </c>
      <c r="U40" s="20">
        <f>+Income!U63/Income!U17*100</f>
        <v>22.769600480624813</v>
      </c>
      <c r="V40" s="6">
        <f>([2]baten!V63/[2]baten!V17)*100</f>
        <v>23.305555555555557</v>
      </c>
      <c r="W40" s="6">
        <f>([2]baten!W63/[2]baten!W17)*100</f>
        <v>21.649484536082472</v>
      </c>
      <c r="X40" s="6">
        <f>([2]baten!X63/[2]baten!X17)*100</f>
        <v>21.976107516177201</v>
      </c>
    </row>
    <row r="41" spans="1:24" s="2" customFormat="1">
      <c r="A41" s="2" t="s">
        <v>12</v>
      </c>
      <c r="B41" s="5">
        <f>+Income!B64/Income!B18*100</f>
        <v>24.685619951915086</v>
      </c>
      <c r="C41" s="5">
        <f>+Income!C64/Income!C18*100</f>
        <v>23.754588358678554</v>
      </c>
      <c r="D41" s="5">
        <f>+Income!D64/Income!D18*100</f>
        <v>23.107372587827811</v>
      </c>
      <c r="E41" s="5">
        <f>+Income!E64/Income!E18*100</f>
        <v>21.99074074074074</v>
      </c>
      <c r="F41" s="5">
        <f>+Income!F64/Income!F18*100</f>
        <v>23.115577889447238</v>
      </c>
      <c r="G41" s="20">
        <f>+Income!G64/Income!G18*100</f>
        <v>23.115577889447238</v>
      </c>
      <c r="H41" s="20">
        <f>+Income!H64/Income!H18*100</f>
        <v>24.001713409685273</v>
      </c>
      <c r="I41" s="20">
        <f>+Income!I64/Income!I18*100</f>
        <v>24.373952127849318</v>
      </c>
      <c r="J41" s="20">
        <f>+Income!J64/Income!J18*100</f>
        <v>27.011417898200179</v>
      </c>
      <c r="K41" s="20">
        <f>+Income!K64/Income!K18*100</f>
        <v>30.490325075931938</v>
      </c>
      <c r="L41" s="20">
        <f>+Income!L64/Income!L18*100</f>
        <v>32.050223261152553</v>
      </c>
      <c r="M41" s="20">
        <f>+Income!M64/Income!M18*100</f>
        <v>32.769797977029143</v>
      </c>
      <c r="N41" s="20">
        <f>+Income!N64/Income!N18*100</f>
        <v>32.393676943439978</v>
      </c>
      <c r="O41" s="20">
        <f>+Income!O64/Income!O18*100</f>
        <v>34.025515011723193</v>
      </c>
      <c r="P41" s="20">
        <f>+Income!P64/Income!P18*100</f>
        <v>34.329573818416051</v>
      </c>
      <c r="Q41" s="20">
        <f>+Income!Q64/Income!Q18*100</f>
        <v>32.486451984330614</v>
      </c>
      <c r="R41" s="20">
        <f>+Income!R64/Income!R18*100</f>
        <v>28.822272208963966</v>
      </c>
      <c r="S41" s="20">
        <f>+Income!S64/Income!S18*100</f>
        <v>26.976182205373728</v>
      </c>
      <c r="T41" s="20">
        <f>+[1]baten!T64/[1]baten!T18*100</f>
        <v>25.711241786496526</v>
      </c>
      <c r="U41" s="20">
        <f>+Income!U64/Income!U18*100</f>
        <v>25.611438155506395</v>
      </c>
      <c r="V41" s="6">
        <f>([2]baten!V64/[2]baten!V18)*100</f>
        <v>26.060582423296928</v>
      </c>
      <c r="W41" s="6">
        <f>([2]baten!W64/[2]baten!W18)*100</f>
        <v>23.038211498496914</v>
      </c>
      <c r="X41" s="6">
        <f>([2]baten!X64/[2]baten!X18)*100</f>
        <v>24.360079929157912</v>
      </c>
    </row>
    <row r="42" spans="1:24" s="3" customFormat="1">
      <c r="A42" s="3" t="str">
        <f>A19</f>
        <v>Total</v>
      </c>
      <c r="B42" s="7">
        <f>+Income!B65/Income!B19*100</f>
        <v>17.383958092678554</v>
      </c>
      <c r="C42" s="7">
        <f>+Income!C65/Income!C19*100</f>
        <v>17.341837111842743</v>
      </c>
      <c r="D42" s="7">
        <f>+Income!D65/Income!D19*100</f>
        <v>18.564610743604526</v>
      </c>
      <c r="E42" s="7">
        <f>+Income!E65/Income!E19*100</f>
        <v>17.983432439190814</v>
      </c>
      <c r="F42" s="7">
        <f>+Income!F65/Income!F19*100</f>
        <v>18.907449315451572</v>
      </c>
      <c r="G42" s="22">
        <f>+Income!G65/Income!G19*100</f>
        <v>22.07467447446038</v>
      </c>
      <c r="H42" s="22">
        <f>+Income!H65/Income!H19*100</f>
        <v>22.189192834312841</v>
      </c>
      <c r="I42" s="22">
        <f>+Income!I65/Income!I19*100</f>
        <v>22.419334364253238</v>
      </c>
      <c r="J42" s="22">
        <f>+Income!J65/Income!J19*100</f>
        <v>22.965545574430191</v>
      </c>
      <c r="K42" s="22">
        <f>+Income!K65/Income!K19*100</f>
        <v>23.92675139869208</v>
      </c>
      <c r="L42" s="22">
        <f>+Income!L65/Income!L19*100</f>
        <v>25.249183854071845</v>
      </c>
      <c r="M42" s="22">
        <f>+Income!M65/Income!M19*100</f>
        <v>26.20178092671598</v>
      </c>
      <c r="N42" s="22">
        <f>+Income!N65/Income!N19*100</f>
        <v>26.560251096958854</v>
      </c>
      <c r="O42" s="22">
        <f>+Income!O65/Income!O19*100</f>
        <v>26.990673859016027</v>
      </c>
      <c r="P42" s="22">
        <f>+Income!P65/Income!P19*100</f>
        <v>26.575726033754059</v>
      </c>
      <c r="Q42" s="22">
        <f>+Income!Q65/Income!Q19*100</f>
        <v>27.154281536574931</v>
      </c>
      <c r="R42" s="22">
        <f>+Income!R65/Income!R19*100</f>
        <v>27.961285490061321</v>
      </c>
      <c r="S42" s="22">
        <f>+Income!S65/Income!S19*100</f>
        <v>27.006993249784006</v>
      </c>
      <c r="T42" s="22">
        <f>+[1]baten!T65/[1]baten!T19*100</f>
        <v>27.084371571266253</v>
      </c>
      <c r="U42" s="22">
        <f>+Income!U65/Income!U19*100</f>
        <v>26.675256958938299</v>
      </c>
      <c r="V42" s="6">
        <f>([2]baten!V65/[2]baten!V19)*100</f>
        <v>26.583643611772601</v>
      </c>
      <c r="W42" s="8">
        <f>([2]baten!W65/[2]baten!W19)*100</f>
        <v>24.917849913817221</v>
      </c>
      <c r="X42" s="8">
        <f>([2]baten!X65/[2]baten!X19)*100</f>
        <v>24.781230488562276</v>
      </c>
    </row>
    <row r="43" spans="1:24" s="2" customFormat="1">
      <c r="A43" s="2" t="s">
        <v>13</v>
      </c>
      <c r="B43" s="5">
        <f>+Income!B66/Income!B20*100</f>
        <v>0.72602065912444658</v>
      </c>
      <c r="C43" s="5">
        <f>+Income!C66/Income!C20*100</f>
        <v>0.83171926626409931</v>
      </c>
      <c r="D43" s="5">
        <f>+Income!D66/Income!D20*100</f>
        <v>0.70685848586283029</v>
      </c>
      <c r="E43" s="5">
        <f>+Income!E66/Income!E20*100</f>
        <v>1.5302553340328786</v>
      </c>
      <c r="F43" s="5">
        <f>+Income!F66/Income!F20*100</f>
        <v>6.4398795026278686</v>
      </c>
      <c r="G43" s="20">
        <f>+Income!G66/Income!G20*100</f>
        <v>6.6877444046925705</v>
      </c>
      <c r="H43" s="20">
        <f>+Income!H66/Income!H20*100</f>
        <v>5.6977297444263195</v>
      </c>
      <c r="I43" s="20">
        <f>+Income!I66/Income!I20*100</f>
        <v>5.2089847381141512</v>
      </c>
      <c r="J43" s="20">
        <f>+Income!J66/Income!J20*100</f>
        <v>8.6485610052695581</v>
      </c>
      <c r="K43" s="20">
        <f>+Income!K66/Income!K20*100</f>
        <v>7.0633791686423271</v>
      </c>
      <c r="L43" s="20">
        <f>+Income!L66/Income!L20*100</f>
        <v>7.1803123249098517</v>
      </c>
      <c r="M43" s="20">
        <f>+Income!M66/Income!M20*100</f>
        <v>5.4803529347289963</v>
      </c>
      <c r="N43" s="20">
        <f>+Income!N66/Income!N20*100</f>
        <v>4.9974646458955441</v>
      </c>
      <c r="O43" s="20">
        <f>+Income!O66/Income!O20*100</f>
        <v>7.2856221792392013</v>
      </c>
      <c r="P43" s="20">
        <f>+Income!P66/Income!P20*100</f>
        <v>6.3007888961385596</v>
      </c>
      <c r="Q43" s="20">
        <f>+Income!Q66/Income!Q20*100</f>
        <v>6.2796451251989476</v>
      </c>
      <c r="R43" s="20">
        <f>+Income!R66/Income!R20*100</f>
        <v>7.4762658227848098</v>
      </c>
      <c r="S43" s="20">
        <f>+Income!S66/Income!S20*100</f>
        <v>8.5400595371466999</v>
      </c>
      <c r="T43" s="20">
        <f>+[1]baten!T66/[1]baten!T20*100</f>
        <v>5.6039448822526392</v>
      </c>
      <c r="U43" s="20">
        <f>+Income!U66/Income!U20*100</f>
        <v>6.0821893517355514</v>
      </c>
      <c r="V43" s="6">
        <f>([2]baten!V66/[2]baten!V20)*100</f>
        <v>4.8744769874476983</v>
      </c>
      <c r="W43" s="6">
        <f>([2]baten!W66/[2]baten!W20)*100</f>
        <v>3.4705858316193798</v>
      </c>
      <c r="X43" s="6">
        <f>([2]baten!X66/[2]baten!X20)*100</f>
        <v>3.9070221310347417</v>
      </c>
    </row>
    <row r="44" spans="1:24" s="2" customFormat="1">
      <c r="A44" s="2" t="s">
        <v>15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20">
        <f>+Income!M67/Income!M21*100</f>
        <v>11.103518961393918</v>
      </c>
      <c r="N44" s="20">
        <f>+Income!N67/Income!N21*100</f>
        <v>9.2939417919634231</v>
      </c>
      <c r="O44" s="20">
        <f>+Income!O67/Income!O21*100</f>
        <v>8.1343086278311461</v>
      </c>
      <c r="P44" s="20">
        <f>+Income!P67/Income!P21*100</f>
        <v>6.8442543262687145</v>
      </c>
      <c r="Q44" s="20">
        <f>+Income!Q67/Income!Q21*100</f>
        <v>8.6231136938794641</v>
      </c>
      <c r="R44" s="20">
        <f>+Income!R67/Income!R21*100</f>
        <v>7.2433703281125732</v>
      </c>
      <c r="S44" s="20">
        <f>+Income!S67/Income!S21*100</f>
        <v>4.8134857161800406</v>
      </c>
      <c r="T44" s="20">
        <f>+[1]baten!T67/[1]baten!T21*100</f>
        <v>4.8411214953271031</v>
      </c>
      <c r="U44" s="20">
        <f>+Income!U67/Income!U21*100</f>
        <v>3.8802353115287853</v>
      </c>
      <c r="V44" s="6">
        <f>([2]baten!V67/[2]baten!V21)*100</f>
        <v>6.9</v>
      </c>
      <c r="W44" s="6">
        <f>([2]baten!W67/[2]baten!W21)*100</f>
        <v>7.6877219791937792</v>
      </c>
      <c r="X44" s="6">
        <f>([2]baten!X67/[2]baten!X21)*100</f>
        <v>9.9283094364788251</v>
      </c>
    </row>
    <row r="45" spans="1:24" s="2" customFormat="1">
      <c r="A45" s="2" t="s">
        <v>16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0">
        <f>+Income!M68/Income!M22*100</f>
        <v>0.73313782991202348</v>
      </c>
      <c r="N45" s="20">
        <f>+Income!N68/Income!N22*100</f>
        <v>0.59760956175298807</v>
      </c>
      <c r="O45" s="20">
        <f>+Income!O68/Income!O22*100</f>
        <v>0.68337129840546695</v>
      </c>
      <c r="P45" s="20">
        <f>+Income!P68/Income!P22*100</f>
        <v>0.63184498736310024</v>
      </c>
      <c r="Q45" s="20">
        <f>+Income!Q68/Income!Q22*100</f>
        <v>0.63317855635289144</v>
      </c>
      <c r="R45" s="20">
        <f>+Income!R68/Income!R22*100</f>
        <v>0.66769727705195159</v>
      </c>
      <c r="S45" s="20">
        <f>+Income!S68/Income!S22*100</f>
        <v>0.6848105367121271</v>
      </c>
      <c r="T45" s="20">
        <f>+[1]baten!T68/[1]baten!T22*100</f>
        <v>0.70568700705687015</v>
      </c>
      <c r="U45" s="20">
        <f>+Income!U68/Income!U22*100</f>
        <v>1.1963454886410858</v>
      </c>
      <c r="V45" s="6">
        <f>([2]baten!V68/[2]baten!V22)*100</f>
        <v>0.81512121212121214</v>
      </c>
      <c r="W45" s="6">
        <f>([2]baten!W68/[2]baten!W22)*100</f>
        <v>11.333371236414189</v>
      </c>
      <c r="X45" s="6">
        <f>([2]baten!X68/[2]baten!X22)*100</f>
        <v>4.5860631328171531</v>
      </c>
    </row>
    <row r="46" spans="1:24" s="2" customFormat="1">
      <c r="A46" s="2" t="s">
        <v>17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0">
        <f>+Income!M69/Income!M23*100</f>
        <v>7.7730496453900715</v>
      </c>
      <c r="N46" s="20">
        <f>+Income!N69/Income!N23*100</f>
        <v>3.110372942775177</v>
      </c>
      <c r="O46" s="20">
        <f>+Income!O69/Income!O23*100</f>
        <v>3.5861161375226192</v>
      </c>
      <c r="P46" s="20">
        <f>+Income!P69/Income!P23*100</f>
        <v>3.6834094368340939</v>
      </c>
      <c r="Q46" s="20">
        <f>+Income!Q69/Income!Q23*100</f>
        <v>3.8132412550668073</v>
      </c>
      <c r="R46" s="20">
        <f>+Income!R69/Income!R23*100</f>
        <v>9.485479263961512</v>
      </c>
      <c r="S46" s="20">
        <f>+Income!S69/Income!S23*100</f>
        <v>9.2668602346526345</v>
      </c>
      <c r="T46" s="20">
        <f>+[1]baten!T69/[1]baten!T23*100</f>
        <v>13.893208916537066</v>
      </c>
      <c r="U46" s="20">
        <f>+Income!U69/Income!U23*100</f>
        <v>13.793772020750373</v>
      </c>
      <c r="V46" s="6">
        <f>([2]baten!V69/[2]baten!V23)*100</f>
        <v>17.095188235294117</v>
      </c>
      <c r="W46" s="6">
        <f>([2]baten!W69/[2]baten!W23)*100</f>
        <v>12.381782867862071</v>
      </c>
      <c r="X46" s="6">
        <f>([2]baten!X69/[2]baten!X23)*100</f>
        <v>19.247928616953473</v>
      </c>
    </row>
    <row r="47" spans="1:24" s="2" customFormat="1">
      <c r="A47" s="2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20">
        <f>+Income!M70/Income!M24*100</f>
        <v>0</v>
      </c>
      <c r="N47" s="20">
        <f>+Income!N70/Income!N24*100</f>
        <v>0</v>
      </c>
      <c r="O47" s="20">
        <f>+Income!O70/Income!O24*100</f>
        <v>0</v>
      </c>
      <c r="P47" s="20">
        <f>+Income!P70/Income!P24*100</f>
        <v>0</v>
      </c>
      <c r="Q47" s="20">
        <f>+Income!Q70/Income!Q24*100</f>
        <v>0</v>
      </c>
      <c r="R47" s="20">
        <f>+Income!R70/Income!R24*100</f>
        <v>0</v>
      </c>
      <c r="S47" s="20">
        <f>+Income!S70/Income!S24*100</f>
        <v>0</v>
      </c>
      <c r="T47" s="20">
        <f>+[1]baten!T70/[1]baten!T24*100</f>
        <v>0</v>
      </c>
      <c r="U47" s="20">
        <f>+Income!U70/Income!U24*100</f>
        <v>0</v>
      </c>
      <c r="V47" s="6">
        <f>([2]baten!V70/[2]baten!V24)*100</f>
        <v>0</v>
      </c>
      <c r="W47" s="6">
        <f>([2]baten!W70/[2]baten!W24)*100</f>
        <v>0</v>
      </c>
      <c r="X47" s="6">
        <f>([2]baten!X70/[2]baten!X24)*100</f>
        <v>0</v>
      </c>
    </row>
    <row r="48" spans="1:24" s="3" customFormat="1">
      <c r="A48" s="3" t="str">
        <f>A25</f>
        <v>Total (incl. small universities)</v>
      </c>
      <c r="B48" s="7">
        <f>+Income!B71/Income!B25*100</f>
        <v>17.170921372097524</v>
      </c>
      <c r="C48" s="7">
        <f>+Income!C71/Income!C25*100</f>
        <v>17.138378246322461</v>
      </c>
      <c r="D48" s="7">
        <f>+Income!D71/Income!D25*100</f>
        <v>18.345212556166818</v>
      </c>
      <c r="E48" s="7">
        <f>+Income!E71/Income!E25*100</f>
        <v>17.786450699742876</v>
      </c>
      <c r="F48" s="7">
        <f>+Income!F71/Income!F25*100</f>
        <v>18.74994180079474</v>
      </c>
      <c r="G48" s="22">
        <f>+Income!G71/Income!G25*100</f>
        <v>21.85647697945231</v>
      </c>
      <c r="H48" s="22">
        <f>+Income!H71/Income!H25*100</f>
        <v>21.969187076263356</v>
      </c>
      <c r="I48" s="22">
        <f>+Income!I71/Income!I25*100</f>
        <v>22.196279441642432</v>
      </c>
      <c r="J48" s="22">
        <f>+Income!J71/Income!J25*100</f>
        <v>22.780400261929238</v>
      </c>
      <c r="K48" s="22">
        <f>+Income!K71/Income!K25*100</f>
        <v>23.731822198690679</v>
      </c>
      <c r="L48" s="22">
        <f>+Income!L71/Income!L25*100</f>
        <v>25.029981468219649</v>
      </c>
      <c r="M48" s="22">
        <f>+Income!M71/Income!M25*100</f>
        <v>25.871278550854136</v>
      </c>
      <c r="N48" s="22">
        <f>+Income!N71/Income!N25*100</f>
        <v>26.226961453823392</v>
      </c>
      <c r="O48" s="22">
        <f>+Income!O71/Income!O25*100</f>
        <v>26.689868442726013</v>
      </c>
      <c r="P48" s="22">
        <f>+Income!P71/Income!P25*100</f>
        <v>26.27746811593169</v>
      </c>
      <c r="Q48" s="22">
        <f>+Income!Q71/Income!Q25*100</f>
        <v>26.86587796395073</v>
      </c>
      <c r="R48" s="22">
        <f>+Income!R71/Income!R25*100</f>
        <v>27.685164929233995</v>
      </c>
      <c r="S48" s="22">
        <f>+Income!S71/Income!S25*100</f>
        <v>26.754090337092546</v>
      </c>
      <c r="T48" s="22">
        <f>+[1]baten!T71/[1]baten!T25*100</f>
        <v>26.808131712702103</v>
      </c>
      <c r="U48" s="22">
        <f>+Income!U71/Income!U25*100</f>
        <v>26.412034647722592</v>
      </c>
      <c r="V48" s="8">
        <f>([2]baten!V71/[2]baten!V25)*100</f>
        <v>26.313431116651735</v>
      </c>
      <c r="W48" s="8">
        <f>([2]baten!W71/[2]baten!W25)*100</f>
        <v>24.659795429476084</v>
      </c>
      <c r="X48" s="8">
        <f>([2]baten!X71/[2]baten!X25)*100</f>
        <v>24.538154678814575</v>
      </c>
    </row>
    <row r="49" spans="1:24" s="3" customFormat="1"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</row>
    <row r="50" spans="1:24" s="2" customFormat="1">
      <c r="A50" s="3" t="str">
        <f>Income!A73</f>
        <v>Tuition and examination fees</v>
      </c>
    </row>
    <row r="51" spans="1:24" s="2" customFormat="1">
      <c r="A51" s="3"/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</row>
    <row r="52" spans="1:24" s="2" customFormat="1">
      <c r="A52" s="2" t="s">
        <v>0</v>
      </c>
      <c r="B52" s="5">
        <f>+Income!B75/Income!B6*100</f>
        <v>4.9781452839973328</v>
      </c>
      <c r="C52" s="5">
        <f>+Income!C75/Income!C6*100</f>
        <v>4.801502145922746</v>
      </c>
      <c r="D52" s="5">
        <f>+Income!D75/Income!D6*100</f>
        <v>4.8269137006338374</v>
      </c>
      <c r="E52" s="5">
        <f>+Income!E75/Income!E6*100</f>
        <v>5.9185859667916452</v>
      </c>
      <c r="F52" s="5">
        <f>+Income!F75/Income!F6*100</f>
        <v>6.3450445726271631</v>
      </c>
      <c r="G52" s="20">
        <f>+Income!G75/Income!G6*100</f>
        <v>8.8224571636893891</v>
      </c>
      <c r="H52" s="20">
        <f>+Income!H75/Income!H6*100</f>
        <v>8.7737478411053527</v>
      </c>
      <c r="I52" s="20">
        <f>+Income!I75/Income!I6*100</f>
        <v>8.9064649243466292</v>
      </c>
      <c r="J52" s="20">
        <f>+Income!J75/Income!J6*100</f>
        <v>8.8733798604187442</v>
      </c>
      <c r="K52" s="20">
        <f>+Income!K75/Income!K6*100</f>
        <v>6.4176025670410271</v>
      </c>
      <c r="L52" s="20">
        <f>+Income!L75/Income!L6*100</f>
        <v>6.0485558811218079</v>
      </c>
      <c r="M52" s="20">
        <f>+Income!M75/Income!M6*100</f>
        <v>6.2753036437246958</v>
      </c>
      <c r="N52" s="20">
        <f>+Income!N75/Income!N6*100</f>
        <v>7.0720808237808424</v>
      </c>
      <c r="O52" s="20">
        <f>+Income!O75/Income!O6*100</f>
        <v>7.5890251021599537</v>
      </c>
      <c r="P52" s="20">
        <f>+Income!P75/Income!P6*100</f>
        <v>8.4106838416366738</v>
      </c>
      <c r="Q52" s="20">
        <f>+Income!Q75/Income!Q6*100</f>
        <v>9.1886082751209042</v>
      </c>
      <c r="R52" s="20">
        <f>+Income!R75/Income!R6*100</f>
        <v>9.6340425531914899</v>
      </c>
      <c r="S52" s="20">
        <f>+Income!S75/Income!S6*100</f>
        <v>10.188113867154986</v>
      </c>
      <c r="T52" s="20">
        <f>+[1]baten!T75/[1]baten!T6*100</f>
        <v>10.314404876483799</v>
      </c>
      <c r="U52" s="20">
        <f>+Income!U75/Income!U6*100</f>
        <v>10.48597271194236</v>
      </c>
      <c r="V52" s="6">
        <f>([2]baten!V75/[2]baten!V6)*100</f>
        <v>10.395101326724014</v>
      </c>
      <c r="W52" s="6">
        <f>([2]baten!W75/[2]baten!W6)*100</f>
        <v>10.74964639321075</v>
      </c>
      <c r="X52" s="6">
        <f>([2]baten!X75/[2]baten!X6)*100</f>
        <v>9.0569921523221417</v>
      </c>
    </row>
    <row r="53" spans="1:24" s="2" customFormat="1">
      <c r="A53" s="2" t="s">
        <v>1</v>
      </c>
      <c r="B53" s="5">
        <f>+Income!B76/Income!B7*100</f>
        <v>5.0288806504466699</v>
      </c>
      <c r="C53" s="5">
        <f>+Income!C76/Income!C7*100</f>
        <v>4.6084493998406941</v>
      </c>
      <c r="D53" s="5">
        <f>+Income!D76/Income!D7*100</f>
        <v>4.7317672708264755</v>
      </c>
      <c r="E53" s="5">
        <f>+Income!E76/Income!E7*100</f>
        <v>4.8112065178196044</v>
      </c>
      <c r="F53" s="5">
        <f>+Income!F76/Income!F7*100</f>
        <v>5.4434288347799367</v>
      </c>
      <c r="G53" s="20">
        <f>+Income!G76/Income!G7*100</f>
        <v>6.2609881809138273</v>
      </c>
      <c r="H53" s="20">
        <f>+Income!H76/Income!H7*100</f>
        <v>6.6487723085952997</v>
      </c>
      <c r="I53" s="20">
        <f>+Income!I76/Income!I7*100</f>
        <v>6.8260307122519386</v>
      </c>
      <c r="J53" s="20">
        <f>+Income!J76/Income!J7*100</f>
        <v>6.6150734948178007</v>
      </c>
      <c r="K53" s="20">
        <f>+Income!K76/Income!K7*100</f>
        <v>6.1436895963615683</v>
      </c>
      <c r="L53" s="20">
        <f>+Income!L76/Income!L7*100</f>
        <v>5.8557682836420568</v>
      </c>
      <c r="M53" s="20">
        <f>+Income!M76/Income!M7*100</f>
        <v>6.3898322046902631</v>
      </c>
      <c r="N53" s="20">
        <f>+Income!N76/Income!N7*100</f>
        <v>6.5505620613172013</v>
      </c>
      <c r="O53" s="20">
        <f>+Income!O76/Income!O7*100</f>
        <v>6.9260794418790352</v>
      </c>
      <c r="P53" s="20">
        <f>+Income!P76/Income!P7*100</f>
        <v>6.8877229640394333</v>
      </c>
      <c r="Q53" s="20">
        <f>+Income!Q76/Income!Q7*100</f>
        <v>7.1672273668483291</v>
      </c>
      <c r="R53" s="20">
        <f>+Income!R76/Income!R7*100</f>
        <v>7.2346336947735681</v>
      </c>
      <c r="S53" s="20">
        <f>+Income!S76/Income!S7*100</f>
        <v>7.634533316588235</v>
      </c>
      <c r="T53" s="20">
        <f>+[1]baten!T76/[1]baten!T7*100</f>
        <v>7.8018005177122571</v>
      </c>
      <c r="U53" s="20">
        <f>+Income!U76/Income!U7*100</f>
        <v>7.7024133449278622</v>
      </c>
      <c r="V53" s="6">
        <f>([2]baten!V76/[2]baten!V7)*100</f>
        <v>7.4105807303123621</v>
      </c>
      <c r="W53" s="6">
        <f>([2]baten!W76/[2]baten!W7)*100</f>
        <v>7.8194028451240696</v>
      </c>
      <c r="X53" s="6">
        <f>([2]baten!X76/[2]baten!X7)*100</f>
        <v>6.6317130537044298</v>
      </c>
    </row>
    <row r="54" spans="1:24" s="2" customFormat="1">
      <c r="A54" s="2" t="s">
        <v>2</v>
      </c>
      <c r="B54" s="5">
        <f>+Income!B77/Income!B8*100</f>
        <v>5.8675105846127531</v>
      </c>
      <c r="C54" s="5">
        <f>+Income!C77/Income!C8*100</f>
        <v>5.7348502437891806</v>
      </c>
      <c r="D54" s="5">
        <f>+Income!D77/Income!D8*100</f>
        <v>5.5811658377592233</v>
      </c>
      <c r="E54" s="5">
        <f>+Income!E77/Income!E8*100</f>
        <v>5.9099235333802591</v>
      </c>
      <c r="F54" s="5">
        <f>+Income!F77/Income!F8*100</f>
        <v>6.4313614931398266</v>
      </c>
      <c r="G54" s="20">
        <f>+Income!G77/Income!G8*100</f>
        <v>7.4718686435951183</v>
      </c>
      <c r="H54" s="20">
        <f>+Income!H77/Income!H8*100</f>
        <v>7.8078663777910409</v>
      </c>
      <c r="I54" s="20">
        <f>+Income!I77/Income!I8*100</f>
        <v>7.8993016546381094</v>
      </c>
      <c r="J54" s="20">
        <f>+Income!J77/Income!J8*100</f>
        <v>8.3939571032249827</v>
      </c>
      <c r="K54" s="20">
        <f>+Income!K77/Income!K8*100</f>
        <v>7.9165252388110368</v>
      </c>
      <c r="L54" s="20">
        <f>+Income!L77/Income!L8*100</f>
        <v>7.5887464859491409</v>
      </c>
      <c r="M54" s="20">
        <f>+Income!M77/Income!M8*100</f>
        <v>8.2114816054444528</v>
      </c>
      <c r="N54" s="20">
        <f>+Income!N77/Income!N8*100</f>
        <v>7.9101237061348142</v>
      </c>
      <c r="O54" s="20">
        <f>+Income!O77/Income!O8*100</f>
        <v>8.882278844522185</v>
      </c>
      <c r="P54" s="20">
        <f>+Income!P77/Income!P8*100</f>
        <v>7.7484123068730852</v>
      </c>
      <c r="Q54" s="20">
        <f>+Income!Q77/Income!Q8*100</f>
        <v>8.4349804565805027</v>
      </c>
      <c r="R54" s="20">
        <f>+Income!R77/Income!R8*100</f>
        <v>9.2528067781900543</v>
      </c>
      <c r="S54" s="20">
        <f>+Income!S77/Income!S8*100</f>
        <v>9.3180474066410444</v>
      </c>
      <c r="T54" s="20">
        <f>+[1]baten!T77/[1]baten!T8*100</f>
        <v>9.8370027593843812</v>
      </c>
      <c r="U54" s="20">
        <f>+Income!U77/Income!U8*100</f>
        <v>10.178955591395827</v>
      </c>
      <c r="V54" s="6">
        <f>([2]baten!V77/[2]baten!V8)*100</f>
        <v>10.490528729044275</v>
      </c>
      <c r="W54" s="6">
        <f>([2]baten!W77/[2]baten!W8)*100</f>
        <v>11.092623614537372</v>
      </c>
      <c r="X54" s="6">
        <f>([2]baten!X77/[2]baten!X8)*100</f>
        <v>9.3256874920795845</v>
      </c>
    </row>
    <row r="55" spans="1:24" s="2" customFormat="1">
      <c r="A55" s="2" t="s">
        <v>3</v>
      </c>
      <c r="B55" s="5">
        <f>+Income!B78/Income!B9*100</f>
        <v>6.4741648907215605</v>
      </c>
      <c r="C55" s="5">
        <f>+Income!C78/Income!C9*100</f>
        <v>5.9085838171297107</v>
      </c>
      <c r="D55" s="5">
        <f>+Income!D78/Income!D9*100</f>
        <v>5.8456299659477873</v>
      </c>
      <c r="E55" s="5">
        <f>+Income!E78/Income!E9*100</f>
        <v>6.2716840138777696</v>
      </c>
      <c r="F55" s="5">
        <f>+Income!F78/Income!F9*100</f>
        <v>6.3387175721977478</v>
      </c>
      <c r="G55" s="20">
        <f>+Income!G78/Income!G9*100</f>
        <v>7.6378649365968734</v>
      </c>
      <c r="H55" s="20">
        <f>+Income!H78/Income!H9*100</f>
        <v>7.9116578138104563</v>
      </c>
      <c r="I55" s="20">
        <f>+Income!I78/Income!I9*100</f>
        <v>8.1102783725910061</v>
      </c>
      <c r="J55" s="20">
        <f>+Income!J78/Income!J9*100</f>
        <v>7.6304241833252071</v>
      </c>
      <c r="K55" s="20">
        <f>+Income!K78/Income!K9*100</f>
        <v>7.2892938496583142</v>
      </c>
      <c r="L55" s="20">
        <f>+Income!L78/Income!L9*100</f>
        <v>14.69457496796241</v>
      </c>
      <c r="M55" s="20">
        <f>+Income!M78/Income!M9*100</f>
        <v>15.045800038978758</v>
      </c>
      <c r="N55" s="20">
        <f>+Income!N78/Income!N9*100</f>
        <v>14.49382260741287</v>
      </c>
      <c r="O55" s="20">
        <f>+Income!O78/Income!O9*100</f>
        <v>14.455372054184451</v>
      </c>
      <c r="P55" s="20">
        <f>+Income!P78/Income!P9*100</f>
        <v>15.255501678478179</v>
      </c>
      <c r="Q55" s="20">
        <f>+Income!Q78/Income!Q9*100</f>
        <v>8.4089646230783472</v>
      </c>
      <c r="R55" s="20">
        <f>+Income!R78/Income!R9*100</f>
        <v>8.8973109547013163</v>
      </c>
      <c r="S55" s="20">
        <f>+Income!S78/Income!S9*100</f>
        <v>9.1386910817226177</v>
      </c>
      <c r="T55" s="20">
        <f>+[1]baten!T78/[1]baten!T9*100</f>
        <v>9.5284552845528463</v>
      </c>
      <c r="U55" s="20">
        <f>+Income!U78/Income!U9*100</f>
        <v>9.4240837696335085</v>
      </c>
      <c r="V55" s="6">
        <f>([2]baten!V78/[2]baten!V9)*100</f>
        <v>9.1656874265569925</v>
      </c>
      <c r="W55" s="6">
        <f>([2]baten!W78/[2]baten!W9)*100</f>
        <v>9.720198192946663</v>
      </c>
      <c r="X55" s="6">
        <f>([2]baten!X78/[2]baten!X9)*100</f>
        <v>8.3909574468085104</v>
      </c>
    </row>
    <row r="56" spans="1:24" s="2" customFormat="1">
      <c r="A56" s="2" t="s">
        <v>4</v>
      </c>
      <c r="B56" s="5">
        <f>+Income!B79/Income!B10*100</f>
        <v>6.1533048867398579</v>
      </c>
      <c r="C56" s="5">
        <f>+Income!C79/Income!C10*100</f>
        <v>5.6981042894039406</v>
      </c>
      <c r="D56" s="5">
        <f>+Income!D79/Income!D10*100</f>
        <v>5.5579728839926217</v>
      </c>
      <c r="E56" s="5">
        <f>+Income!E79/Income!E10*100</f>
        <v>5.6586601818751046</v>
      </c>
      <c r="F56" s="5">
        <f>+Income!F79/Income!F10*100</f>
        <v>5.6308787245505485</v>
      </c>
      <c r="G56" s="20">
        <f>+Income!G79/Income!G10*100</f>
        <v>7.2880302020874961</v>
      </c>
      <c r="H56" s="20">
        <f>+Income!H79/Income!H10*100</f>
        <v>7.1723298423825215</v>
      </c>
      <c r="I56" s="20">
        <f>+Income!I79/Income!I10*100</f>
        <v>7.3362642780836556</v>
      </c>
      <c r="J56" s="20">
        <f>+Income!J79/Income!J10*100</f>
        <v>6.9235326336027176</v>
      </c>
      <c r="K56" s="20">
        <f>+Income!K79/Income!K10*100</f>
        <v>5.8646531525023402</v>
      </c>
      <c r="L56" s="20">
        <f>+Income!L79/Income!L10*100</f>
        <v>6.7859967376797972</v>
      </c>
      <c r="M56" s="20">
        <f>+Income!M79/Income!M10*100</f>
        <v>7.1387934849027586</v>
      </c>
      <c r="N56" s="20">
        <f>+Income!N79/Income!N10*100</f>
        <v>7.7534571269666088</v>
      </c>
      <c r="O56" s="20">
        <f>+Income!O79/Income!O10*100</f>
        <v>8.1739224009764317</v>
      </c>
      <c r="P56" s="20">
        <f>+Income!P79/Income!P10*100</f>
        <v>8.4504995263112566</v>
      </c>
      <c r="Q56" s="20">
        <f>+Income!Q79/Income!Q10*100</f>
        <v>8.4407984115372567</v>
      </c>
      <c r="R56" s="20">
        <f>+Income!R79/Income!R10*100</f>
        <v>8.7092928559514107</v>
      </c>
      <c r="S56" s="20">
        <f>+Income!S79/Income!S10*100</f>
        <v>9.1458772111971349</v>
      </c>
      <c r="T56" s="20">
        <f>+[1]baten!T79/[1]baten!T10*100</f>
        <v>9.4024913619794006</v>
      </c>
      <c r="U56" s="20">
        <f>+Income!U79/Income!U10*100</f>
        <v>9.2357060034336147</v>
      </c>
      <c r="V56" s="6">
        <f>([2]baten!V79/[2]baten!V10)*100</f>
        <v>8.8245725142495246</v>
      </c>
      <c r="W56" s="6">
        <f>([2]baten!W79/[2]baten!W10)*100</f>
        <v>9.5445917123066675</v>
      </c>
      <c r="X56" s="6">
        <f>([2]baten!X79/[2]baten!X10)*100</f>
        <v>8.3523801299212224</v>
      </c>
    </row>
    <row r="57" spans="1:24" s="2" customFormat="1">
      <c r="A57" s="2" t="s">
        <v>5</v>
      </c>
      <c r="B57" s="5">
        <f>+Income!B80/Income!B11*100</f>
        <v>6.2627897881783703</v>
      </c>
      <c r="C57" s="5">
        <f>+Income!C80/Income!C11*100</f>
        <v>5.5600649350649345</v>
      </c>
      <c r="D57" s="5">
        <f>+Income!D80/Income!D11*100</f>
        <v>5.5220688314213495</v>
      </c>
      <c r="E57" s="5">
        <f>+Income!E80/Income!E11*100</f>
        <v>5.666729006919768</v>
      </c>
      <c r="F57" s="5">
        <f>+Income!F80/Income!F11*100</f>
        <v>6.0925925925925926</v>
      </c>
      <c r="G57" s="20">
        <f>+Income!G80/Income!G11*100</f>
        <v>7.9893152015541524</v>
      </c>
      <c r="H57" s="20">
        <f>+Income!H80/Income!H11*100</f>
        <v>8.1788693234476355</v>
      </c>
      <c r="I57" s="20">
        <f>+Income!I80/Income!I11*100</f>
        <v>9.0341959334565622</v>
      </c>
      <c r="J57" s="20">
        <f>+Income!J80/Income!J11*100</f>
        <v>9.3378995433789953</v>
      </c>
      <c r="K57" s="20">
        <f>+Income!K80/Income!K11*100</f>
        <v>8.5898624708397193</v>
      </c>
      <c r="L57" s="20">
        <f>+Income!L80/Income!L11*100</f>
        <v>8.6164455384834131</v>
      </c>
      <c r="M57" s="20">
        <f>+Income!M80/Income!M11*100</f>
        <v>9.0020117437835108</v>
      </c>
      <c r="N57" s="20">
        <f>+Income!N80/Income!N11*100</f>
        <v>9.7542874201763503</v>
      </c>
      <c r="O57" s="20">
        <f>+Income!O80/Income!O11*100</f>
        <v>9.5921696574225113</v>
      </c>
      <c r="P57" s="20">
        <f>+Income!P80/Income!P11*100</f>
        <v>10.107095046854083</v>
      </c>
      <c r="Q57" s="20">
        <f>+Income!Q80/Income!Q11*100</f>
        <v>10.579176431201876</v>
      </c>
      <c r="R57" s="20">
        <f>+Income!R80/Income!R11*100</f>
        <v>9.2206520218273393</v>
      </c>
      <c r="S57" s="20">
        <f>+Income!S80/Income!S11*100</f>
        <v>9.1474715382578751</v>
      </c>
      <c r="T57" s="20">
        <f>+[1]baten!T80/[1]baten!T11*100</f>
        <v>9.9108547456738325</v>
      </c>
      <c r="U57" s="20">
        <f>+Income!U80/Income!U11*100</f>
        <v>10.199974845931328</v>
      </c>
      <c r="V57" s="6">
        <f>([2]baten!V80/[2]baten!V11)*100</f>
        <v>10.013191030099533</v>
      </c>
      <c r="W57" s="6">
        <f>([2]baten!W80/[2]baten!W11)*100</f>
        <v>11.082444001407293</v>
      </c>
      <c r="X57" s="6">
        <f>([2]baten!X80/[2]baten!X11)*100</f>
        <v>10.111755856436707</v>
      </c>
    </row>
    <row r="58" spans="1:24" s="2" customFormat="1">
      <c r="A58" s="2" t="s">
        <v>6</v>
      </c>
      <c r="B58" s="5">
        <f>+Income!B81/Income!B12*100</f>
        <v>5.2361586243442666</v>
      </c>
      <c r="C58" s="5">
        <f>+Income!C81/Income!C12*100</f>
        <v>5.5132422495804789</v>
      </c>
      <c r="D58" s="5">
        <f>+Income!D81/Income!D12*100</f>
        <v>5.5232558139534884</v>
      </c>
      <c r="E58" s="5">
        <f>+Income!E81/Income!E12*100</f>
        <v>5.8532563891178908</v>
      </c>
      <c r="F58" s="5">
        <f>+Income!F81/Income!F12*100</f>
        <v>6.1774023231256594</v>
      </c>
      <c r="G58" s="20">
        <f>+Income!G81/Income!G12*100</f>
        <v>8.327402135231317</v>
      </c>
      <c r="H58" s="20">
        <f>+Income!H81/Income!H12*100</f>
        <v>8.344640434192673</v>
      </c>
      <c r="I58" s="20">
        <f>+Income!I81/Income!I12*100</f>
        <v>8.6658354114713223</v>
      </c>
      <c r="J58" s="20">
        <f>+Income!J81/Income!J12*100</f>
        <v>8.7665333743463538</v>
      </c>
      <c r="K58" s="20">
        <f>+Income!K81/Income!K12*100</f>
        <v>7.9026593075765179</v>
      </c>
      <c r="L58" s="20">
        <f>+Income!L81/Income!L12*100</f>
        <v>8.3551535348726489</v>
      </c>
      <c r="M58" s="20">
        <f>+Income!M81/Income!M12*100</f>
        <v>9.017527675276753</v>
      </c>
      <c r="N58" s="20">
        <f>+Income!N81/Income!N12*100</f>
        <v>8.5925603654557321</v>
      </c>
      <c r="O58" s="20">
        <f>+Income!O81/Income!O12*100</f>
        <v>9.3537063803427625</v>
      </c>
      <c r="P58" s="20">
        <f>+Income!P81/Income!P12*100</f>
        <v>8.9741920685401126</v>
      </c>
      <c r="Q58" s="20">
        <f>+Income!Q81/Income!Q12*100</f>
        <v>8.9566649745667029</v>
      </c>
      <c r="R58" s="20">
        <f>+Income!R81/Income!R12*100</f>
        <v>9.6818714216678003</v>
      </c>
      <c r="S58" s="20">
        <f>+Income!S81/Income!S12*100</f>
        <v>9.2085143370926286</v>
      </c>
      <c r="T58" s="20">
        <f>+[1]baten!T81/[1]baten!T12*100</f>
        <v>9.2583837681340633</v>
      </c>
      <c r="U58" s="20">
        <f>+Income!U81/Income!U12*100</f>
        <v>9.6018042460071573</v>
      </c>
      <c r="V58" s="6">
        <f>([2]baten!V81/[2]baten!V12)*100</f>
        <v>9.9926968293551823</v>
      </c>
      <c r="W58" s="6">
        <f>([2]baten!W81/[2]baten!W12)*100</f>
        <v>11.096262396161057</v>
      </c>
      <c r="X58" s="6">
        <f>([2]baten!X81/[2]baten!X12)*100</f>
        <v>9.5488600710500489</v>
      </c>
    </row>
    <row r="59" spans="1:24" s="2" customFormat="1">
      <c r="A59" s="2" t="s">
        <v>7</v>
      </c>
      <c r="B59" s="5">
        <f>+Income!B82/Income!B13*100</f>
        <v>4.5778128455651785</v>
      </c>
      <c r="C59" s="5">
        <f>+Income!C82/Income!C13*100</f>
        <v>4.4688481584107427</v>
      </c>
      <c r="D59" s="5">
        <f>+Income!D82/Income!D13*100</f>
        <v>4.6610841381185013</v>
      </c>
      <c r="E59" s="5">
        <f>+Income!E82/Income!E13*100</f>
        <v>4.7852949973827874</v>
      </c>
      <c r="F59" s="5">
        <f>+Income!F82/Income!F13*100</f>
        <v>5.1938814251668468</v>
      </c>
      <c r="G59" s="20">
        <f>+Income!G82/Income!G13*100</f>
        <v>6.2823502723578244</v>
      </c>
      <c r="H59" s="20">
        <f>+Income!H82/Income!H13*100</f>
        <v>6.1579603933512468</v>
      </c>
      <c r="I59" s="20">
        <f>+Income!I82/Income!I13*100</f>
        <v>6.1134505821154326</v>
      </c>
      <c r="J59" s="20">
        <f>+Income!J82/Income!J13*100</f>
        <v>6.3142843175596406</v>
      </c>
      <c r="K59" s="20">
        <f>+Income!K82/Income!K13*100</f>
        <v>5.9537073644107394</v>
      </c>
      <c r="L59" s="20">
        <f>+Income!L82/Income!L13*100</f>
        <v>5.8454240172223768</v>
      </c>
      <c r="M59" s="20">
        <f>+Income!M82/Income!M13*100</f>
        <v>5.9675186215340119</v>
      </c>
      <c r="N59" s="20">
        <f>+Income!N82/Income!N13*100</f>
        <v>5.8712962579050352</v>
      </c>
      <c r="O59" s="20">
        <f>+Income!O82/Income!O13*100</f>
        <v>5.8866826429305039</v>
      </c>
      <c r="P59" s="20">
        <f>+Income!P82/Income!P13*100</f>
        <v>5.9349300844524437</v>
      </c>
      <c r="Q59" s="20">
        <f>+Income!Q82/Income!Q13*100</f>
        <v>6.3230157109667733</v>
      </c>
      <c r="R59" s="20">
        <f>+Income!R82/Income!R13*100</f>
        <v>6.6380304657359916</v>
      </c>
      <c r="S59" s="20">
        <f>+Income!S82/Income!S13*100</f>
        <v>6.9245222660602064</v>
      </c>
      <c r="T59" s="20">
        <f>+[1]baten!T82/[1]baten!T13*100</f>
        <v>7.118268529276663</v>
      </c>
      <c r="U59" s="20">
        <f>+Income!U82/Income!U13*100</f>
        <v>7.1562565135829921</v>
      </c>
      <c r="V59" s="6">
        <f>([2]baten!V82/[2]baten!V13)*100</f>
        <v>6.9953642384105965</v>
      </c>
      <c r="W59" s="6">
        <f>([2]baten!W82/[2]baten!W13)*100</f>
        <v>7.3322641092040035</v>
      </c>
      <c r="X59" s="6">
        <f>([2]baten!X82/[2]baten!X13)*100</f>
        <v>5.9465240011548364</v>
      </c>
    </row>
    <row r="60" spans="1:24" s="2" customFormat="1">
      <c r="A60" s="2" t="s">
        <v>8</v>
      </c>
      <c r="B60" s="5">
        <f>+Income!B83/Income!B14*100</f>
        <v>3.6953086688824714</v>
      </c>
      <c r="C60" s="5">
        <f>+Income!C83/Income!C14*100</f>
        <v>10.271362321502366</v>
      </c>
      <c r="D60" s="5">
        <f>+Income!D83/Income!D14*100</f>
        <v>11.100435396054602</v>
      </c>
      <c r="E60" s="5">
        <f>+Income!E83/Income!E14*100</f>
        <v>11.850921273031826</v>
      </c>
      <c r="F60" s="5">
        <f>+Income!F83/Income!F14*100</f>
        <v>12.034007649417079</v>
      </c>
      <c r="G60" s="20">
        <f>+Income!G83/Income!G14*100</f>
        <v>12.225169696496842</v>
      </c>
      <c r="H60" s="20">
        <f>+Income!H83/Income!H14*100</f>
        <v>12.428205453771406</v>
      </c>
      <c r="I60" s="20">
        <f>+Income!I83/Income!I14*100</f>
        <v>11.231300970346378</v>
      </c>
      <c r="J60" s="20">
        <f>+Income!J83/Income!J14*100</f>
        <v>9.7503369932140505</v>
      </c>
      <c r="K60" s="20">
        <f>+Income!K83/Income!K14*100</f>
        <v>8.9453614843250158</v>
      </c>
      <c r="L60" s="20">
        <f>+Income!L83/Income!L14*100</f>
        <v>9.9328936711789897</v>
      </c>
      <c r="M60" s="20">
        <f>+Income!M83/Income!M14*100</f>
        <v>10.596973181267286</v>
      </c>
      <c r="N60" s="20">
        <f>+Income!N83/Income!N14*100</f>
        <v>11.047565979433667</v>
      </c>
      <c r="O60" s="20">
        <f>+Income!O83/Income!O14*100</f>
        <v>11.941711873712418</v>
      </c>
      <c r="P60" s="20">
        <f>+Income!P83/Income!P14*100</f>
        <v>12.58985428750217</v>
      </c>
      <c r="Q60" s="20">
        <f>+Income!Q83/Income!Q14*100</f>
        <v>12.386266094420598</v>
      </c>
      <c r="R60" s="20">
        <f>+Income!R83/Income!R14*100</f>
        <v>12.526130503042396</v>
      </c>
      <c r="S60" s="20">
        <f>+Income!S83/Income!S14*100</f>
        <v>12.986340902975972</v>
      </c>
      <c r="T60" s="20">
        <f>+[1]baten!T83/[1]baten!T14*100</f>
        <v>13.139071620494763</v>
      </c>
      <c r="U60" s="20">
        <f>+Income!U83/Income!U14*100</f>
        <v>13.600251876664757</v>
      </c>
      <c r="V60" s="6">
        <f>([2]baten!V83/[2]baten!V14)*100</f>
        <v>13.983324905183311</v>
      </c>
      <c r="W60" s="6">
        <f>([2]baten!W83/[2]baten!W14)*100</f>
        <v>15.653695888030949</v>
      </c>
      <c r="X60" s="6">
        <f>([2]baten!X83/[2]baten!X14)*100</f>
        <v>13.440051248435731</v>
      </c>
    </row>
    <row r="61" spans="1:24" s="2" customFormat="1">
      <c r="A61" s="2" t="s">
        <v>9</v>
      </c>
      <c r="B61" s="5">
        <f>+Income!B84/Income!B15*100</f>
        <v>4.2566202675675813</v>
      </c>
      <c r="C61" s="5">
        <f>+Income!C84/Income!C15*100</f>
        <v>4.1589596995684097</v>
      </c>
      <c r="D61" s="5">
        <f>+Income!D84/Income!D15*100</f>
        <v>4.2572568486767448</v>
      </c>
      <c r="E61" s="5">
        <f>+Income!E84/Income!E15*100</f>
        <v>4.6112274977289163</v>
      </c>
      <c r="F61" s="5">
        <f>+Income!F84/Income!F15*100</f>
        <v>4.62776526838348</v>
      </c>
      <c r="G61" s="20">
        <f>+Income!G84/Income!G15*100</f>
        <v>4.62776526838348</v>
      </c>
      <c r="H61" s="20">
        <f>+Income!H84/Income!H15*100</f>
        <v>4.7021736864607773</v>
      </c>
      <c r="I61" s="20">
        <f>+Income!I84/Income!I15*100</f>
        <v>4.7125583455698381</v>
      </c>
      <c r="J61" s="20">
        <f>+Income!J84/Income!J15*100</f>
        <v>5.0890354092417676</v>
      </c>
      <c r="K61" s="20">
        <f>+Income!K84/Income!K15*100</f>
        <v>4.1986052314819178</v>
      </c>
      <c r="L61" s="20">
        <f>+Income!L84/Income!L15*100</f>
        <v>5.4994150743691161</v>
      </c>
      <c r="M61" s="20">
        <f>+Income!M84/Income!M15*100</f>
        <v>6.3719371491218677</v>
      </c>
      <c r="N61" s="20">
        <f>+Income!N84/Income!N15*100</f>
        <v>6.4377343668264144</v>
      </c>
      <c r="O61" s="20">
        <f>+Income!O84/Income!O15*100</f>
        <v>6.8585390288421175</v>
      </c>
      <c r="P61" s="20">
        <f>+Income!P84/Income!P15*100</f>
        <v>7.2051850494053022</v>
      </c>
      <c r="Q61" s="20">
        <f>+Income!Q84/Income!Q15*100</f>
        <v>7.8019135844208538</v>
      </c>
      <c r="R61" s="20">
        <f>+Income!R84/Income!R15*100</f>
        <v>8.6016030913030992</v>
      </c>
      <c r="S61" s="20">
        <f>+Income!S84/Income!S15*100</f>
        <v>9.2245951960470904</v>
      </c>
      <c r="T61" s="20">
        <f>+[1]baten!T84/[1]baten!T15*100</f>
        <v>9.86771248483306</v>
      </c>
      <c r="U61" s="20">
        <f>+Income!U84/Income!U15*100</f>
        <v>9.7319444424996107</v>
      </c>
      <c r="V61" s="6">
        <f>([2]baten!V84/[2]baten!V15)*100</f>
        <v>9.6395852474077977</v>
      </c>
      <c r="W61" s="6">
        <f>([2]baten!W84/[2]baten!W15)*100</f>
        <v>9.8652637014387388</v>
      </c>
      <c r="X61" s="6">
        <f>([2]baten!X84/[2]baten!X15)*100</f>
        <v>9.003243505410893</v>
      </c>
    </row>
    <row r="62" spans="1:24" s="2" customFormat="1">
      <c r="A62" s="2" t="s">
        <v>10</v>
      </c>
      <c r="B62" s="5">
        <f>+Income!B85/Income!B16*100</f>
        <v>3.5125566158809107</v>
      </c>
      <c r="C62" s="5">
        <f>+Income!C85/Income!C16*100</f>
        <v>3.7984845221545633</v>
      </c>
      <c r="D62" s="5">
        <f>+Income!D85/Income!D16*100</f>
        <v>3.8598047914818099</v>
      </c>
      <c r="E62" s="5">
        <f>+Income!E85/Income!E16*100</f>
        <v>3.9468039468039464</v>
      </c>
      <c r="F62" s="5">
        <f>+Income!F85/Income!F16*100</f>
        <v>4.1164241164241169</v>
      </c>
      <c r="G62" s="20">
        <f>+Income!G85/Income!G16*100</f>
        <v>4.1164241164241169</v>
      </c>
      <c r="H62" s="20">
        <f>+Income!H85/Income!H16*100</f>
        <v>4.1832669322709162</v>
      </c>
      <c r="I62" s="20">
        <f>+Income!I85/Income!I16*100</f>
        <v>4.0423120513789188</v>
      </c>
      <c r="J62" s="20">
        <f>+Income!J85/Income!J16*100</f>
        <v>4.1591320072332731</v>
      </c>
      <c r="K62" s="20">
        <f>+Income!K85/Income!K16*100</f>
        <v>4.1405706332637449</v>
      </c>
      <c r="L62" s="20">
        <f>+Income!L85/Income!L16*100</f>
        <v>4.2900919305413687</v>
      </c>
      <c r="M62" s="20">
        <f>+Income!M85/Income!M16*100</f>
        <v>4.4145873320537428</v>
      </c>
      <c r="N62" s="20">
        <f>+Income!N85/Income!N16*100</f>
        <v>4.698833175654368</v>
      </c>
      <c r="O62" s="20">
        <f>+Income!O85/Income!O16*100</f>
        <v>5.2752293577981657</v>
      </c>
      <c r="P62" s="20">
        <f>+Income!P85/Income!P16*100</f>
        <v>5.3790500157282173</v>
      </c>
      <c r="Q62" s="20">
        <f>+Income!Q85/Income!Q16*100</f>
        <v>6.1269146608315106</v>
      </c>
      <c r="R62" s="20">
        <f>+Income!R85/Income!R16*100</f>
        <v>7.1101617332926459</v>
      </c>
      <c r="S62" s="20">
        <f>+Income!S85/Income!S16*100</f>
        <v>7.750804328751097</v>
      </c>
      <c r="T62" s="20">
        <f>+[1]baten!T85/[1]baten!T16*100</f>
        <v>8</v>
      </c>
      <c r="U62" s="20">
        <f>+Income!U85/Income!U16*100</f>
        <v>7.6434805606982268</v>
      </c>
      <c r="V62" s="6">
        <f>([2]baten!V85/[2]baten!V16)*100</f>
        <v>7.14459887832236</v>
      </c>
      <c r="W62" s="6">
        <f>([2]baten!W85/[2]baten!W16)*100</f>
        <v>7.5618031992244301</v>
      </c>
      <c r="X62" s="6">
        <f>([2]baten!X85/[2]baten!X16)*100</f>
        <v>6.4845658449922263</v>
      </c>
    </row>
    <row r="63" spans="1:24" s="2" customFormat="1">
      <c r="A63" s="2" t="s">
        <v>11</v>
      </c>
      <c r="B63" s="5">
        <f>+Income!B86/Income!B17*100</f>
        <v>3.8984989356287998</v>
      </c>
      <c r="C63" s="5">
        <f>+Income!C86/Income!C17*100</f>
        <v>3.9884630364530151</v>
      </c>
      <c r="D63" s="5">
        <f>+Income!D86/Income!D17*100</f>
        <v>3.9725355566454144</v>
      </c>
      <c r="E63" s="5">
        <f>+Income!E86/Income!E17*100</f>
        <v>4.5400710619818394</v>
      </c>
      <c r="F63" s="5">
        <f>+Income!F86/Income!F17*100</f>
        <v>4.6375681995323461</v>
      </c>
      <c r="G63" s="20">
        <f>+Income!G86/Income!G17*100</f>
        <v>4.6375681995323461</v>
      </c>
      <c r="H63" s="20">
        <f>+Income!H86/Income!H17*100</f>
        <v>4.6020369671821948</v>
      </c>
      <c r="I63" s="20">
        <f>+Income!I86/Income!I17*100</f>
        <v>4.8825941110696975</v>
      </c>
      <c r="J63" s="20">
        <f>+Income!J86/Income!J17*100</f>
        <v>4.9715909090909092</v>
      </c>
      <c r="K63" s="20">
        <f>+Income!K86/Income!K17*100</f>
        <v>5.2310999641705473</v>
      </c>
      <c r="L63" s="20">
        <f>+Income!L86/Income!L17*100</f>
        <v>5.0776196636481234</v>
      </c>
      <c r="M63" s="20">
        <f>+Income!M86/Income!M17*100</f>
        <v>5.4211035818005815</v>
      </c>
      <c r="N63" s="20">
        <f>+Income!N86/Income!N17*100</f>
        <v>5.4864433811802238</v>
      </c>
      <c r="O63" s="20">
        <f>+Income!O86/Income!O17*100</f>
        <v>5.9069020866773672</v>
      </c>
      <c r="P63" s="20">
        <f>+Income!P86/Income!P17*100</f>
        <v>5.9553349875930524</v>
      </c>
      <c r="Q63" s="20">
        <f>+Income!Q86/Income!Q17*100</f>
        <v>6.3275039745627986</v>
      </c>
      <c r="R63" s="20">
        <f>+Income!R86/Income!R17*100</f>
        <v>6.7341131836863743</v>
      </c>
      <c r="S63" s="20">
        <f>+Income!S86/Income!S17*100</f>
        <v>6.8868806481770033</v>
      </c>
      <c r="T63" s="20">
        <f>+[1]baten!T86/[1]baten!T17*100</f>
        <v>7.530593034201444</v>
      </c>
      <c r="U63" s="20">
        <f>+Income!U86/Income!U17*100</f>
        <v>8.0805046560528684</v>
      </c>
      <c r="V63" s="6">
        <f>([2]baten!V86/[2]baten!V17)*100</f>
        <v>8.1388888888888893</v>
      </c>
      <c r="W63" s="6">
        <f>([2]baten!W86/[2]baten!W17)*100</f>
        <v>8.9799240368963638</v>
      </c>
      <c r="X63" s="6">
        <f>([2]baten!X86/[2]baten!X17)*100</f>
        <v>7.7401692384270779</v>
      </c>
    </row>
    <row r="64" spans="1:24" s="2" customFormat="1">
      <c r="A64" s="2" t="s">
        <v>12</v>
      </c>
      <c r="B64" s="5">
        <f>+Income!B87/Income!B18*100</f>
        <v>2.5388612517588665</v>
      </c>
      <c r="C64" s="5">
        <f>+Income!C87/Income!C18*100</f>
        <v>3.2511798636601994</v>
      </c>
      <c r="D64" s="5">
        <f>+Income!D87/Income!D18*100</f>
        <v>3.2162295893122215</v>
      </c>
      <c r="E64" s="5">
        <f>+Income!E87/Income!E18*100</f>
        <v>4.4907407407407405</v>
      </c>
      <c r="F64" s="5">
        <f>+Income!F87/Income!F18*100</f>
        <v>4.1114664230242122</v>
      </c>
      <c r="G64" s="20">
        <f>+Income!G87/Income!G18*100</f>
        <v>4.1114664230242122</v>
      </c>
      <c r="H64" s="20">
        <f>+Income!H87/Income!H18*100</f>
        <v>4.621697177382992</v>
      </c>
      <c r="I64" s="20">
        <f>+Income!I87/Income!I18*100</f>
        <v>4.7849855527414116</v>
      </c>
      <c r="J64" s="20">
        <f>+Income!J87/Income!J18*100</f>
        <v>4.3354408121478309</v>
      </c>
      <c r="K64" s="20">
        <f>+Income!K87/Income!K18*100</f>
        <v>4.0030638207513185</v>
      </c>
      <c r="L64" s="20">
        <f>+Income!L87/Income!L18*100</f>
        <v>4.4263798099130742</v>
      </c>
      <c r="M64" s="20">
        <f>+Income!M87/Income!M18*100</f>
        <v>5.5234231517776378</v>
      </c>
      <c r="N64" s="20">
        <f>+Income!N87/Income!N18*100</f>
        <v>5.5745501243131566</v>
      </c>
      <c r="O64" s="20">
        <f>+Income!O87/Income!O18*100</f>
        <v>6.0973326945591033</v>
      </c>
      <c r="P64" s="20">
        <f>+Income!P87/Income!P18*100</f>
        <v>7.1604204215363847</v>
      </c>
      <c r="Q64" s="20">
        <f>+Income!Q87/Income!Q18*100</f>
        <v>7.815922203727113</v>
      </c>
      <c r="R64" s="20">
        <f>+Income!R87/Income!R18*100</f>
        <v>8.7882507617439423</v>
      </c>
      <c r="S64" s="20">
        <f>+Income!S87/Income!S18*100</f>
        <v>9.7627282475721557</v>
      </c>
      <c r="T64" s="20">
        <f>+[1]baten!T87/[1]baten!T18*100</f>
        <v>11.009070564708123</v>
      </c>
      <c r="U64" s="20">
        <f>+Income!U87/Income!U18*100</f>
        <v>10.427413615222921</v>
      </c>
      <c r="V64" s="6">
        <f>([2]baten!V87/[2]baten!V18)*100</f>
        <v>9.8959958398335939</v>
      </c>
      <c r="W64" s="6">
        <f>([2]baten!W87/[2]baten!W18)*100</f>
        <v>9.6634465873247013</v>
      </c>
      <c r="X64" s="6">
        <f>([2]baten!X87/[2]baten!X18)*100</f>
        <v>8.2703960758677919</v>
      </c>
    </row>
    <row r="65" spans="1:24" s="3" customFormat="1">
      <c r="A65" s="3" t="str">
        <f>A42</f>
        <v>Total</v>
      </c>
      <c r="B65" s="7">
        <f>+Income!B88/Income!B19*100</f>
        <v>5.0380238797509458</v>
      </c>
      <c r="C65" s="7">
        <f>+Income!C88/Income!C19*100</f>
        <v>5.0394104122716739</v>
      </c>
      <c r="D65" s="7">
        <f>+Income!D88/Income!D19*100</f>
        <v>5.0786410448295047</v>
      </c>
      <c r="E65" s="7">
        <f>+Income!E88/Income!E19*100</f>
        <v>5.4420347287268527</v>
      </c>
      <c r="F65" s="7">
        <f>+Income!F88/Income!F19*100</f>
        <v>5.7382826771463042</v>
      </c>
      <c r="G65" s="22">
        <f>+Income!G88/Income!G19*100</f>
        <v>6.6995140395231259</v>
      </c>
      <c r="H65" s="22">
        <f>+Income!H88/Income!H19*100</f>
        <v>6.8558547525901501</v>
      </c>
      <c r="I65" s="22">
        <f>+Income!I88/Income!I19*100</f>
        <v>7.0140132906998849</v>
      </c>
      <c r="J65" s="22">
        <f>+Income!J88/Income!J19*100</f>
        <v>7.0057006274173927</v>
      </c>
      <c r="K65" s="22">
        <f>+Income!K88/Income!K19*100</f>
        <v>6.3646242222839575</v>
      </c>
      <c r="L65" s="22">
        <f>+Income!L88/Income!L19*100</f>
        <v>7.192581505208798</v>
      </c>
      <c r="M65" s="22">
        <f>+Income!M88/Income!M19*100</f>
        <v>7.7359004224876475</v>
      </c>
      <c r="N65" s="22">
        <f>+Income!N88/Income!N19*100</f>
        <v>7.8696108966328282</v>
      </c>
      <c r="O65" s="22">
        <f>+Income!O88/Income!O19*100</f>
        <v>8.269066656680943</v>
      </c>
      <c r="P65" s="22">
        <f>+Income!P88/Income!P19*100</f>
        <v>8.402504498465543</v>
      </c>
      <c r="Q65" s="22">
        <f>+Income!Q88/Income!Q19*100</f>
        <v>8.21086967898915</v>
      </c>
      <c r="R65" s="22">
        <f>+Income!R88/Income!R19*100</f>
        <v>8.5649977975068996</v>
      </c>
      <c r="S65" s="22">
        <f>+Income!S88/Income!S19*100</f>
        <v>8.8750210959924356</v>
      </c>
      <c r="T65" s="22">
        <f>+[1]baten!T88/[1]baten!T19*100</f>
        <v>9.2887428163158461</v>
      </c>
      <c r="U65" s="22">
        <f>+Income!U88/Income!U19*100</f>
        <v>9.3486363425348973</v>
      </c>
      <c r="V65" s="6">
        <f>([2]baten!V88/[2]baten!V19)*100</f>
        <v>9.2258585393450563</v>
      </c>
      <c r="W65" s="8">
        <f>([2]baten!W88/[2]baten!W19)*100</f>
        <v>9.8137909777126406</v>
      </c>
      <c r="X65" s="8">
        <f>([2]baten!X88/[2]baten!X19)*100</f>
        <v>8.4873267360778293</v>
      </c>
    </row>
    <row r="66" spans="1:24" s="2" customFormat="1">
      <c r="A66" s="2" t="s">
        <v>13</v>
      </c>
      <c r="B66" s="5">
        <f>+Income!B89/Income!B20*100</f>
        <v>27.935071323167733</v>
      </c>
      <c r="C66" s="5">
        <f>+Income!C89/Income!C20*100</f>
        <v>26.57703847176332</v>
      </c>
      <c r="D66" s="5">
        <f>+Income!D89/Income!D20*100</f>
        <v>24.81304750373905</v>
      </c>
      <c r="E66" s="5">
        <f>+Income!E89/Income!E20*100</f>
        <v>28.287862889122074</v>
      </c>
      <c r="F66" s="5">
        <f>+Income!F89/Income!F20*100</f>
        <v>26.004678887322136</v>
      </c>
      <c r="G66" s="20">
        <f>+Income!G89/Income!G20*100</f>
        <v>27.005574507030534</v>
      </c>
      <c r="H66" s="20">
        <f>+Income!H89/Income!H20*100</f>
        <v>25.723898858075039</v>
      </c>
      <c r="I66" s="20">
        <f>+Income!I89/Income!I20*100</f>
        <v>24.608312065847514</v>
      </c>
      <c r="J66" s="20">
        <f>+Income!J89/Income!J20*100</f>
        <v>23.35143899473044</v>
      </c>
      <c r="K66" s="20">
        <f>+Income!K89/Income!K20*100</f>
        <v>19.751857120278171</v>
      </c>
      <c r="L66" s="20">
        <f>+Income!L89/Income!L20*100</f>
        <v>19.531081644087521</v>
      </c>
      <c r="M66" s="20">
        <f>+Income!M89/Income!M20*100</f>
        <v>20.067682358743905</v>
      </c>
      <c r="N66" s="20">
        <f>+Income!N89/Income!N20*100</f>
        <v>21.263169756042597</v>
      </c>
      <c r="O66" s="20">
        <f>+Income!O89/Income!O20*100</f>
        <v>22.4986812027431</v>
      </c>
      <c r="P66" s="20">
        <f>+Income!P89/Income!P20*100</f>
        <v>24.313423097455363</v>
      </c>
      <c r="Q66" s="20">
        <f>+Income!Q89/Income!Q20*100</f>
        <v>27.695047195827229</v>
      </c>
      <c r="R66" s="20">
        <f>+Income!R89/Income!R20*100</f>
        <v>26.270569620253166</v>
      </c>
      <c r="S66" s="20">
        <f>+Income!S89/Income!S20*100</f>
        <v>25.343298870074584</v>
      </c>
      <c r="T66" s="20">
        <f>+[1]baten!T89/[1]baten!T20*100</f>
        <v>26.187074673180028</v>
      </c>
      <c r="U66" s="20">
        <f>+Income!U89/Income!U20*100</f>
        <v>24.825262660145107</v>
      </c>
      <c r="V66" s="6">
        <f>([2]baten!V89/[2]baten!V20)*100</f>
        <v>24.2928870292887</v>
      </c>
      <c r="W66" s="6">
        <f>([2]baten!W89/[2]baten!W20)*100</f>
        <v>23.124072081398044</v>
      </c>
      <c r="X66" s="6">
        <f>([2]baten!X89/[2]baten!X20)*100</f>
        <v>20.761137452616563</v>
      </c>
    </row>
    <row r="67" spans="1:24" s="2" customFormat="1">
      <c r="A67" s="2" t="s">
        <v>15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20">
        <f>+Income!M90/Income!M21*100</f>
        <v>6.7304407242910829</v>
      </c>
      <c r="N67" s="20">
        <f>+Income!N90/Income!N21*100</f>
        <v>7.4386705354787654</v>
      </c>
      <c r="O67" s="20">
        <f>+Income!O90/Income!O21*100</f>
        <v>5.7019476513615945</v>
      </c>
      <c r="P67" s="20">
        <f>+Income!P90/Income!P21*100</f>
        <v>5.6095664009333071</v>
      </c>
      <c r="Q67" s="20">
        <f>+Income!Q90/Income!Q21*100</f>
        <v>4.8926797263098694</v>
      </c>
      <c r="R67" s="20">
        <f>+Income!R90/Income!R21*100</f>
        <v>4.1489472046468201</v>
      </c>
      <c r="S67" s="20">
        <f>+Income!S90/Income!S21*100</f>
        <v>3.9258749720290731</v>
      </c>
      <c r="T67" s="20">
        <f>+[1]baten!T90/[1]baten!T21*100</f>
        <v>4.7757009345794392</v>
      </c>
      <c r="U67" s="20">
        <f>+Income!U90/Income!U21*100</f>
        <v>4.6248335059937844</v>
      </c>
      <c r="V67" s="6">
        <f>([2]baten!V90/[2]baten!V21)*100</f>
        <v>4.5827586206896553</v>
      </c>
      <c r="W67" s="6">
        <f>([2]baten!W90/[2]baten!W21)*100</f>
        <v>5.1881208070596729</v>
      </c>
      <c r="X67" s="6">
        <f>([2]baten!X90/[2]baten!X21)*100</f>
        <v>3.5845281760586856</v>
      </c>
    </row>
    <row r="68" spans="1:24" s="2" customFormat="1">
      <c r="A68" s="2" t="s">
        <v>16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20">
        <f>+Income!M91/Income!M22*100</f>
        <v>7.5757575757575761</v>
      </c>
      <c r="N68" s="20">
        <f>+Income!N91/Income!N22*100</f>
        <v>7.4900398406374507</v>
      </c>
      <c r="O68" s="20">
        <f>+Income!O91/Income!O22*100</f>
        <v>9.2482915717539882</v>
      </c>
      <c r="P68" s="20">
        <f>+Income!P91/Income!P22*100</f>
        <v>9.4776748104465049</v>
      </c>
      <c r="Q68" s="20">
        <f>+Income!Q91/Income!Q22*100</f>
        <v>11.059518784297172</v>
      </c>
      <c r="R68" s="20">
        <f>+Income!R91/Income!R22*100</f>
        <v>10.722432743246046</v>
      </c>
      <c r="S68" s="20">
        <f>+Income!S91/Income!S22*100</f>
        <v>10.280680100766036</v>
      </c>
      <c r="T68" s="20">
        <f>+[1]baten!T91/[1]baten!T22*100</f>
        <v>10.08717310087173</v>
      </c>
      <c r="U68" s="20">
        <f>+Income!U91/Income!U22*100</f>
        <v>8.1639517445140299</v>
      </c>
      <c r="V68" s="6">
        <f>([2]baten!V91/[2]baten!V22)*100</f>
        <v>6.6710909090909096</v>
      </c>
      <c r="W68" s="6">
        <f>([2]baten!W91/[2]baten!W22)*100</f>
        <v>7.4103299414904384</v>
      </c>
      <c r="X68" s="6">
        <f>([2]baten!X91/[2]baten!X22)*100</f>
        <v>5.5985705777248356</v>
      </c>
    </row>
    <row r="69" spans="1:24" s="2" customFormat="1">
      <c r="A69" s="2" t="s">
        <v>17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20">
        <f>+Income!M92/Income!M23*100</f>
        <v>15.531914893617021</v>
      </c>
      <c r="N69" s="20">
        <f>+Income!N92/Income!N23*100</f>
        <v>13.951381549146912</v>
      </c>
      <c r="O69" s="20">
        <f>+Income!O92/Income!O23*100</f>
        <v>14.920217140977135</v>
      </c>
      <c r="P69" s="20">
        <f>+Income!P92/Income!P23*100</f>
        <v>14.642313546423132</v>
      </c>
      <c r="Q69" s="20">
        <f>+Income!Q92/Income!Q23*100</f>
        <v>16.919381474253118</v>
      </c>
      <c r="R69" s="20">
        <f>+Income!R92/Income!R23*100</f>
        <v>11.842389507903167</v>
      </c>
      <c r="S69" s="20">
        <f>+Income!S92/Income!S23*100</f>
        <v>11.277270319308414</v>
      </c>
      <c r="T69" s="20">
        <f>+[1]baten!T92/[1]baten!T23*100</f>
        <v>10.717988595127007</v>
      </c>
      <c r="U69" s="20">
        <f>+Income!U92/Income!U23*100</f>
        <v>10.15110039831649</v>
      </c>
      <c r="V69" s="6">
        <f>([2]baten!V92/[2]baten!V23)*100</f>
        <v>9.7107176470588232</v>
      </c>
      <c r="W69" s="6">
        <f>([2]baten!W92/[2]baten!W23)*100</f>
        <v>11.231645789829384</v>
      </c>
      <c r="X69" s="6">
        <f>([2]baten!X92/[2]baten!X23)*100</f>
        <v>9.5177395368599971</v>
      </c>
    </row>
    <row r="70" spans="1:24" s="2" customFormat="1">
      <c r="A70" s="2" t="s">
        <v>18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20">
        <f>+Income!M93/Income!M24*100</f>
        <v>4.9468791500664011</v>
      </c>
      <c r="N70" s="20">
        <f>+Income!N93/Income!N24*100</f>
        <v>5.73208722741433</v>
      </c>
      <c r="O70" s="20">
        <f>+Income!O93/Income!O24*100</f>
        <v>5.7304277643260688</v>
      </c>
      <c r="P70" s="20">
        <f>+Income!P93/Income!P24*100</f>
        <v>7.2123176661264194</v>
      </c>
      <c r="Q70" s="20">
        <f>+Income!Q93/Income!Q24*100</f>
        <v>6.6387726638772664</v>
      </c>
      <c r="R70" s="20">
        <f>+Income!R93/Income!R24*100</f>
        <v>6.9967498168862425</v>
      </c>
      <c r="S70" s="20">
        <f>+Income!S93/Income!S24*100</f>
        <v>6.558476898611791</v>
      </c>
      <c r="T70" s="20">
        <f>+[1]baten!T93/[1]baten!T24*100</f>
        <v>5.9513074842200187</v>
      </c>
      <c r="U70" s="20">
        <f>+Income!U93/Income!U24*100</f>
        <v>7.0000543670889179</v>
      </c>
      <c r="V70" s="6">
        <f>([2]baten!V93/[2]baten!V24)*100</f>
        <v>5.4623877551020401</v>
      </c>
      <c r="W70" s="6">
        <f>([2]baten!W93/[2]baten!W24)*100</f>
        <v>5.1270124360799052</v>
      </c>
      <c r="X70" s="6">
        <f>([2]baten!X93/[2]baten!X24)*100</f>
        <v>3.9904229848363935</v>
      </c>
    </row>
    <row r="71" spans="1:24" s="3" customFormat="1">
      <c r="A71" s="3" t="str">
        <f>A48</f>
        <v>Total (incl. small universities)</v>
      </c>
      <c r="B71" s="7">
        <f>+Income!B94/Income!B25*100</f>
        <v>5.3308519635272864</v>
      </c>
      <c r="C71" s="7">
        <f>+Income!C94/Income!C25*100</f>
        <v>5.3048247122765293</v>
      </c>
      <c r="D71" s="7">
        <f>+Income!D94/Income!D25*100</f>
        <v>5.3210955791266068</v>
      </c>
      <c r="E71" s="7">
        <f>+Income!E94/Income!E25*100</f>
        <v>5.715550958534684</v>
      </c>
      <c r="F71" s="7">
        <f>+Income!F94/Income!F25*100</f>
        <v>5.994315708927048</v>
      </c>
      <c r="G71" s="22">
        <f>+Income!G94/Income!G25*100</f>
        <v>6.9874682647911026</v>
      </c>
      <c r="H71" s="22">
        <f>+Income!H94/Income!H25*100</f>
        <v>7.1075654906679597</v>
      </c>
      <c r="I71" s="22">
        <f>+Income!I94/Income!I25*100</f>
        <v>7.2420443904121976</v>
      </c>
      <c r="J71" s="22">
        <f>+Income!J94/Income!J25*100</f>
        <v>7.2170815102740953</v>
      </c>
      <c r="K71" s="22">
        <f>+Income!K94/Income!K25*100</f>
        <v>6.5193715980424223</v>
      </c>
      <c r="L71" s="22">
        <f>+Income!L94/Income!L25*100</f>
        <v>7.3422659314838281</v>
      </c>
      <c r="M71" s="22">
        <f>+Income!M94/Income!M25*100</f>
        <v>7.8942819315708253</v>
      </c>
      <c r="N71" s="22">
        <f>+Income!N94/Income!N25*100</f>
        <v>8.0300203796139602</v>
      </c>
      <c r="O71" s="22">
        <f>+Income!O94/Income!O25*100</f>
        <v>8.4268432111586034</v>
      </c>
      <c r="P71" s="22">
        <f>+Income!P94/Income!P25*100</f>
        <v>8.5743263764488908</v>
      </c>
      <c r="Q71" s="22">
        <f>+Income!Q94/Income!Q25*100</f>
        <v>8.4085994308009582</v>
      </c>
      <c r="R71" s="22">
        <f>+Income!R94/Income!R25*100</f>
        <v>8.7292388312239879</v>
      </c>
      <c r="S71" s="22">
        <f>+Income!S94/Income!S25*100</f>
        <v>9.019285573941664</v>
      </c>
      <c r="T71" s="22">
        <f>+[1]baten!T94/[1]baten!T25*100</f>
        <v>9.4396546767553691</v>
      </c>
      <c r="U71" s="22">
        <f>+Income!U94/Income!U25*100</f>
        <v>9.4844311681972133</v>
      </c>
      <c r="V71" s="8">
        <f>([2]baten!V94/[2]baten!V25)*100</f>
        <v>9.3561967613333827</v>
      </c>
      <c r="W71" s="8">
        <f>([2]baten!W94/[2]baten!W25)*100</f>
        <v>9.9286105163227969</v>
      </c>
      <c r="X71" s="8">
        <f>([2]baten!X94/[2]baten!X25)*100</f>
        <v>8.5919279216353068</v>
      </c>
    </row>
    <row r="73" spans="1:24" s="2" customFormat="1">
      <c r="A73" s="3" t="str">
        <f>Income!A96</f>
        <v xml:space="preserve">Other income </v>
      </c>
    </row>
    <row r="74" spans="1:24" s="2" customFormat="1">
      <c r="A74" s="3"/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</row>
    <row r="75" spans="1:24" s="2" customFormat="1">
      <c r="A75" s="2" t="s">
        <v>0</v>
      </c>
      <c r="B75" s="5">
        <f>+Income!B98/Income!B6*100</f>
        <v>8.3398394091533348</v>
      </c>
      <c r="C75" s="5">
        <f>+Income!C98/Income!C6*100</f>
        <v>11.185622317596566</v>
      </c>
      <c r="D75" s="5">
        <f>+Income!D98/Income!D6*100</f>
        <v>11.969770843490981</v>
      </c>
      <c r="E75" s="5">
        <f>+Income!E98/Income!E6*100</f>
        <v>9.6411355115158006</v>
      </c>
      <c r="F75" s="5">
        <f>+Income!F98/Income!F6*100</f>
        <v>8.2590456213948613</v>
      </c>
      <c r="G75" s="20">
        <f>+Income!G98/Income!G6*100</f>
        <v>11.483776886620488</v>
      </c>
      <c r="H75" s="20">
        <f>+Income!H98/Income!H6*100</f>
        <v>11.57167530224525</v>
      </c>
      <c r="I75" s="20">
        <f>+Income!I98/Income!I6*100</f>
        <v>10.969738651994497</v>
      </c>
      <c r="J75" s="20">
        <f>+Income!J98/Income!J6*100</f>
        <v>11.665004985044867</v>
      </c>
      <c r="K75" s="20">
        <f>+Income!K98/Income!K6*100</f>
        <v>7.7011230804492321</v>
      </c>
      <c r="L75" s="20">
        <f>+Income!L98/Income!L6*100</f>
        <v>8.9367936375052324</v>
      </c>
      <c r="M75" s="20">
        <f>+Income!M98/Income!M6*100</f>
        <v>6.0121457489878543</v>
      </c>
      <c r="N75" s="20">
        <f>+Income!N98/Income!N6*100</f>
        <v>6.1006411501845728</v>
      </c>
      <c r="O75" s="20">
        <f>+Income!O98/Income!O6*100</f>
        <v>6.4214827787507298</v>
      </c>
      <c r="P75" s="20">
        <f>+Income!P98/Income!P6*100</f>
        <v>5.588179579465808</v>
      </c>
      <c r="Q75" s="20">
        <f>+Income!Q98/Income!Q6*100</f>
        <v>5.8391545763926214</v>
      </c>
      <c r="R75" s="20">
        <f>+Income!R98/Income!R6*100</f>
        <v>6.8936170212765964</v>
      </c>
      <c r="S75" s="20">
        <f>+Income!S98/Income!S6*100</f>
        <v>6.0263026469119358</v>
      </c>
      <c r="T75" s="20">
        <f>+[1]baten!T98/[1]baten!T6*100</f>
        <v>6.7372473532242543</v>
      </c>
      <c r="U75" s="20">
        <f>+Income!U98/Income!U6*100</f>
        <v>5.8562011344473408</v>
      </c>
      <c r="V75" s="6">
        <f>([2]baten!V98/[2]baten!V6)*100</f>
        <v>6.4878262137337801</v>
      </c>
      <c r="W75" s="6">
        <f>([2]baten!W98/[2]baten!W6)*100</f>
        <v>4.9504950495049505</v>
      </c>
      <c r="X75" s="6">
        <f>([2]baten!X98/[2]baten!X6)*100</f>
        <v>6.522578155152452</v>
      </c>
    </row>
    <row r="76" spans="1:24" s="2" customFormat="1">
      <c r="A76" s="2" t="s">
        <v>1</v>
      </c>
      <c r="B76" s="5">
        <f>+Income!B99/Income!B7*100</f>
        <v>0.83062024405259305</v>
      </c>
      <c r="C76" s="5">
        <f>+Income!C99/Income!C7*100</f>
        <v>1.8430687518034152</v>
      </c>
      <c r="D76" s="5">
        <f>+Income!D99/Income!D7*100</f>
        <v>0.67738461716603449</v>
      </c>
      <c r="E76" s="5">
        <f>+Income!E99/Income!E7*100</f>
        <v>0.77473116671049469</v>
      </c>
      <c r="F76" s="5">
        <f>+Income!F99/Income!F7*100</f>
        <v>5.084875950533835</v>
      </c>
      <c r="G76" s="20">
        <f>+Income!G99/Income!G7*100</f>
        <v>5.848583529611326</v>
      </c>
      <c r="H76" s="20">
        <f>+Income!H99/Income!H7*100</f>
        <v>6.7553490000497707</v>
      </c>
      <c r="I76" s="20">
        <f>+Income!I99/Income!I7*100</f>
        <v>5.6847977499987579</v>
      </c>
      <c r="J76" s="20">
        <f>+Income!J99/Income!J7*100</f>
        <v>6.4511003783876335</v>
      </c>
      <c r="K76" s="20">
        <f>+Income!K99/Income!K7*100</f>
        <v>6.9023592950540076</v>
      </c>
      <c r="L76" s="20">
        <f>+Income!L99/Income!L7*100</f>
        <v>8.0694537329372551</v>
      </c>
      <c r="M76" s="20">
        <f>+Income!M99/Income!M7*100</f>
        <v>6.4828368415785445</v>
      </c>
      <c r="N76" s="20">
        <f>+Income!N99/Income!N7*100</f>
        <v>6.2219001920886576</v>
      </c>
      <c r="O76" s="20">
        <f>+Income!O99/Income!O7*100</f>
        <v>5.8826233366429737</v>
      </c>
      <c r="P76" s="20">
        <f>+Income!P99/Income!P7*100</f>
        <v>5.4503946767315705</v>
      </c>
      <c r="Q76" s="20">
        <f>+Income!Q99/Income!Q7*100</f>
        <v>5.9239520087439139</v>
      </c>
      <c r="R76" s="20">
        <f>+Income!R99/Income!R7*100</f>
        <v>7.8254032115067371</v>
      </c>
      <c r="S76" s="20">
        <f>+Income!S99/Income!S7*100</f>
        <v>7.0313404204497036</v>
      </c>
      <c r="T76" s="20">
        <f>+[1]baten!T99/[1]baten!T7*100</f>
        <v>6.3067644433385324</v>
      </c>
      <c r="U76" s="20">
        <f>+Income!U99/Income!U7*100</f>
        <v>6.0660888103453114</v>
      </c>
      <c r="V76" s="6">
        <f>([2]baten!V99/[2]baten!V7)*100</f>
        <v>6.6240651121865373</v>
      </c>
      <c r="W76" s="6">
        <f>([2]baten!W99/[2]baten!W7)*100</f>
        <v>5.2408138102438686</v>
      </c>
      <c r="X76" s="6">
        <f>([2]baten!X99/[2]baten!X7)*100</f>
        <v>5.2982163857310862</v>
      </c>
    </row>
    <row r="77" spans="1:24" s="2" customFormat="1">
      <c r="A77" s="2" t="s">
        <v>2</v>
      </c>
      <c r="B77" s="5">
        <f>+Income!B100/Income!B8*100</f>
        <v>8.4817778627509686</v>
      </c>
      <c r="C77" s="5">
        <f>+Income!C100/Income!C8*100</f>
        <v>9.3104248897144188</v>
      </c>
      <c r="D77" s="5">
        <f>+Income!D100/Income!D8*100</f>
        <v>12.229739381111299</v>
      </c>
      <c r="E77" s="5">
        <f>+Income!E100/Income!E8*100</f>
        <v>9.9406605663250289</v>
      </c>
      <c r="F77" s="5">
        <f>+Income!F100/Income!F8*100</f>
        <v>9.0032114927312392</v>
      </c>
      <c r="G77" s="20">
        <f>+Income!G100/Income!G8*100</f>
        <v>10.459809126877699</v>
      </c>
      <c r="H77" s="20">
        <f>+Income!H100/Income!H8*100</f>
        <v>11.019179524295161</v>
      </c>
      <c r="I77" s="20">
        <f>+Income!I100/Income!I8*100</f>
        <v>13.205423186504047</v>
      </c>
      <c r="J77" s="20">
        <f>+Income!J100/Income!J8*100</f>
        <v>9.2701189188705051</v>
      </c>
      <c r="K77" s="20">
        <f>+Income!K100/Income!K8*100</f>
        <v>9.4744540884772661</v>
      </c>
      <c r="L77" s="20">
        <f>+Income!L100/Income!L8*100</f>
        <v>9.9964725877310201</v>
      </c>
      <c r="M77" s="20">
        <f>+Income!M100/Income!M8*100</f>
        <v>9.3810141410760615</v>
      </c>
      <c r="N77" s="20">
        <f>+Income!N100/Income!N8*100</f>
        <v>11.727678195741818</v>
      </c>
      <c r="O77" s="20">
        <f>+Income!O100/Income!O8*100</f>
        <v>8.7807894633789765</v>
      </c>
      <c r="P77" s="20">
        <f>+Income!P100/Income!P8*100</f>
        <v>9.7335181400302275</v>
      </c>
      <c r="Q77" s="20">
        <f>+Income!Q100/Income!Q8*100</f>
        <v>8.4209260598186351</v>
      </c>
      <c r="R77" s="20">
        <f>+Income!R100/Income!R8*100</f>
        <v>9.0577511697207491</v>
      </c>
      <c r="S77" s="20">
        <f>+Income!S100/Income!S8*100</f>
        <v>10.855276790832679</v>
      </c>
      <c r="T77" s="20">
        <f>+[1]baten!T100/[1]baten!T8*100</f>
        <v>9.485139987365951</v>
      </c>
      <c r="U77" s="20">
        <f>+Income!U100/Income!U8*100</f>
        <v>8.9550928956561524</v>
      </c>
      <c r="V77" s="6">
        <f>([2]baten!V100/[2]baten!V8)*100</f>
        <v>8.34145293021923</v>
      </c>
      <c r="W77" s="6">
        <f>([2]baten!W100/[2]baten!W8)*100</f>
        <v>7.975623314185369</v>
      </c>
      <c r="X77" s="6">
        <f>([2]baten!X100/[2]baten!X8)*100</f>
        <v>7.248891141807122</v>
      </c>
    </row>
    <row r="78" spans="1:24" s="2" customFormat="1">
      <c r="A78" s="2" t="s">
        <v>3</v>
      </c>
      <c r="B78" s="5">
        <f>+Income!B101/Income!B9*100</f>
        <v>15.224267178043979</v>
      </c>
      <c r="C78" s="5">
        <f>+Income!C101/Income!C9*100</f>
        <v>12.562693373701492</v>
      </c>
      <c r="D78" s="5">
        <f>+Income!D101/Income!D9*100</f>
        <v>14.841089670828604</v>
      </c>
      <c r="E78" s="5">
        <f>+Income!E101/Income!E9*100</f>
        <v>14.838537496663998</v>
      </c>
      <c r="F78" s="5">
        <f>+Income!F101/Income!F9*100</f>
        <v>12.897699461576115</v>
      </c>
      <c r="G78" s="20">
        <f>+Income!G101/Income!G9*100</f>
        <v>15.541138307283987</v>
      </c>
      <c r="H78" s="20">
        <f>+Income!H101/Income!H9*100</f>
        <v>14.900754822476936</v>
      </c>
      <c r="I78" s="20">
        <f>+Income!I101/Income!I9*100</f>
        <v>13.731263383297643</v>
      </c>
      <c r="J78" s="20">
        <f>+Income!J101/Income!J9*100</f>
        <v>16.455387615797175</v>
      </c>
      <c r="K78" s="20">
        <f>+Income!K101/Income!K9*100</f>
        <v>12.801822323462414</v>
      </c>
      <c r="L78" s="20">
        <f>+Income!L101/Income!L9*100</f>
        <v>12.580093976932934</v>
      </c>
      <c r="M78" s="20">
        <f>+Income!M101/Income!M9*100</f>
        <v>11.61566946014422</v>
      </c>
      <c r="N78" s="20">
        <f>+Income!N101/Income!N9*100</f>
        <v>12.944864466162642</v>
      </c>
      <c r="O78" s="20">
        <f>+Income!O101/Income!O9*100</f>
        <v>12.28428279829282</v>
      </c>
      <c r="P78" s="20">
        <f>+Income!P101/Income!P9*100</f>
        <v>12.458038045505408</v>
      </c>
      <c r="Q78" s="20">
        <f>+Income!Q101/Income!Q9*100</f>
        <v>14.076680866827191</v>
      </c>
      <c r="R78" s="20">
        <f>+Income!R101/Income!R9*100</f>
        <v>12.398484028153762</v>
      </c>
      <c r="S78" s="20">
        <f>+Income!S101/Income!S9*100</f>
        <v>14.632078670735844</v>
      </c>
      <c r="T78" s="20">
        <f>+[1]baten!T101/[1]baten!T9*100</f>
        <v>14.796747967479677</v>
      </c>
      <c r="U78" s="20">
        <f>+Income!U101/Income!U9*100</f>
        <v>14.829072990452726</v>
      </c>
      <c r="V78" s="6">
        <f>([2]baten!V101/[2]baten!V9)*100</f>
        <v>14.938307873090483</v>
      </c>
      <c r="W78" s="6">
        <f>([2]baten!W101/[2]baten!W9)*100</f>
        <v>15.053920139900903</v>
      </c>
      <c r="X78" s="6">
        <f>([2]baten!X101/[2]baten!X9)*100</f>
        <v>15.132978723404255</v>
      </c>
    </row>
    <row r="79" spans="1:24" s="2" customFormat="1">
      <c r="A79" s="2" t="s">
        <v>4</v>
      </c>
      <c r="B79" s="5">
        <f>+Income!B102/Income!B10*100</f>
        <v>13.708040522864023</v>
      </c>
      <c r="C79" s="5">
        <f>+Income!C102/Income!C10*100</f>
        <v>13.041239723830586</v>
      </c>
      <c r="D79" s="5">
        <f>+Income!D102/Income!D10*100</f>
        <v>13.093234860357567</v>
      </c>
      <c r="E79" s="5">
        <f>+Income!E102/Income!E10*100</f>
        <v>14.493581949369116</v>
      </c>
      <c r="F79" s="5">
        <f>+Income!F102/Income!F10*100</f>
        <v>14.381406329891458</v>
      </c>
      <c r="G79" s="20">
        <f>+Income!G102/Income!G10*100</f>
        <v>18.613813013546523</v>
      </c>
      <c r="H79" s="20">
        <f>+Income!H102/Income!H10*100</f>
        <v>18.093059374147373</v>
      </c>
      <c r="I79" s="20">
        <f>+Income!I102/Income!I10*100</f>
        <v>18.490426493549183</v>
      </c>
      <c r="J79" s="20">
        <f>+Income!J102/Income!J10*100</f>
        <v>18.329737805945847</v>
      </c>
      <c r="K79" s="20">
        <f>+Income!K102/Income!K10*100</f>
        <v>15.413559811798406</v>
      </c>
      <c r="L79" s="20">
        <f>+Income!L102/Income!L10*100</f>
        <v>12.092518906628442</v>
      </c>
      <c r="M79" s="20">
        <f>+Income!M102/Income!M10*100</f>
        <v>12.751457649158823</v>
      </c>
      <c r="N79" s="20">
        <f>+Income!N102/Income!N10*100</f>
        <v>10.607388598833502</v>
      </c>
      <c r="O79" s="20">
        <f>+Income!O102/Income!O10*100</f>
        <v>11.772668446971736</v>
      </c>
      <c r="P79" s="20">
        <f>+Income!P102/Income!P10*100</f>
        <v>11.333541469296355</v>
      </c>
      <c r="Q79" s="20">
        <f>+Income!Q102/Income!Q10*100</f>
        <v>12.05115477061344</v>
      </c>
      <c r="R79" s="20">
        <f>+Income!R102/Income!R10*100</f>
        <v>12.211407321644081</v>
      </c>
      <c r="S79" s="20">
        <f>+Income!S102/Income!S10*100</f>
        <v>11.449279661435932</v>
      </c>
      <c r="T79" s="20">
        <f>+[1]baten!T102/[1]baten!T10*100</f>
        <v>10.528166838555752</v>
      </c>
      <c r="U79" s="20">
        <f>+Income!U102/Income!U10*100</f>
        <v>8.9885216578429343</v>
      </c>
      <c r="V79" s="6">
        <f>([2]baten!V102/[2]baten!V10)*100</f>
        <v>10.687354865948913</v>
      </c>
      <c r="W79" s="6">
        <f>([2]baten!W102/[2]baten!W10)*100</f>
        <v>8.313883080584807</v>
      </c>
      <c r="X79" s="6">
        <f>([2]baten!X102/[2]baten!X10)*100</f>
        <v>7.5720851684466055</v>
      </c>
    </row>
    <row r="80" spans="1:24" s="2" customFormat="1">
      <c r="A80" s="2" t="s">
        <v>5</v>
      </c>
      <c r="B80" s="5">
        <f>+Income!B103/Income!B11*100</f>
        <v>10.647924984765941</v>
      </c>
      <c r="C80" s="5">
        <f>+Income!C103/Income!C11*100</f>
        <v>14.793019480519481</v>
      </c>
      <c r="D80" s="5">
        <f>+Income!D103/Income!D11*100</f>
        <v>15.535679564456546</v>
      </c>
      <c r="E80" s="5">
        <f>+Income!E103/Income!E11*100</f>
        <v>15.691041705629324</v>
      </c>
      <c r="F80" s="5">
        <f>+Income!F103/Income!F11*100</f>
        <v>10.425925925925926</v>
      </c>
      <c r="G80" s="20">
        <f>+Income!G103/Income!G11*100</f>
        <v>13.671685284118503</v>
      </c>
      <c r="H80" s="20">
        <f>+Income!H103/Income!H11*100</f>
        <v>14.365152919369786</v>
      </c>
      <c r="I80" s="20">
        <f>+Income!I103/Income!I11*100</f>
        <v>14.602587800369687</v>
      </c>
      <c r="J80" s="20">
        <f>+Income!J103/Income!J11*100</f>
        <v>16.415525114155251</v>
      </c>
      <c r="K80" s="20">
        <f>+Income!K103/Income!K11*100</f>
        <v>10.545919512742676</v>
      </c>
      <c r="L80" s="20">
        <f>+Income!L103/Income!L11*100</f>
        <v>11.505123123816972</v>
      </c>
      <c r="M80" s="20">
        <f>+Income!M103/Income!M11*100</f>
        <v>15.467759597451236</v>
      </c>
      <c r="N80" s="20">
        <f>+Income!N103/Income!N11*100</f>
        <v>12.169718964047879</v>
      </c>
      <c r="O80" s="20">
        <f>+Income!O103/Income!O11*100</f>
        <v>12.969004893964112</v>
      </c>
      <c r="P80" s="20">
        <f>+Income!P103/Income!P11*100</f>
        <v>9.1030789825970544</v>
      </c>
      <c r="Q80" s="20">
        <f>+Income!Q103/Income!Q11*100</f>
        <v>7.1978573819886176</v>
      </c>
      <c r="R80" s="20">
        <f>+Income!R103/Income!R11*100</f>
        <v>3.9736952567510837</v>
      </c>
      <c r="S80" s="20">
        <f>+Income!S103/Income!S11*100</f>
        <v>7.413290971670639</v>
      </c>
      <c r="T80" s="20">
        <f>+[1]baten!T103/[1]baten!T11*100</f>
        <v>4.7456738332459363</v>
      </c>
      <c r="U80" s="20">
        <f>+Income!U103/Income!U11*100</f>
        <v>3.7982643692617279</v>
      </c>
      <c r="V80" s="6">
        <f>([2]baten!V103/[2]baten!V11)*100</f>
        <v>3.4536515169684616</v>
      </c>
      <c r="W80" s="6">
        <f>([2]baten!W103/[2]baten!W11)*100</f>
        <v>2.2164888002814584</v>
      </c>
      <c r="X80" s="6">
        <f>([2]baten!X103/[2]baten!X11)*100</f>
        <v>2.7938964109176876</v>
      </c>
    </row>
    <row r="81" spans="1:24" s="2" customFormat="1">
      <c r="A81" s="2" t="s">
        <v>6</v>
      </c>
      <c r="B81" s="5">
        <f>+Income!B104/Income!B12*100</f>
        <v>5.5920505962366391</v>
      </c>
      <c r="C81" s="5">
        <f>+Income!C104/Income!C12*100</f>
        <v>6.7078838095298519</v>
      </c>
      <c r="D81" s="5">
        <f>+Income!D104/Income!D12*100</f>
        <v>7.2965116279069777</v>
      </c>
      <c r="E81" s="5">
        <f>+Income!E104/Income!E12*100</f>
        <v>7.3921406979939537</v>
      </c>
      <c r="F81" s="5">
        <f>+Income!F104/Income!F12*100</f>
        <v>6.4941921858500535</v>
      </c>
      <c r="G81" s="20">
        <f>+Income!G104/Income!G12*100</f>
        <v>8.7544483985765122</v>
      </c>
      <c r="H81" s="20">
        <f>+Income!H104/Income!H12*100</f>
        <v>9.2265943012211658</v>
      </c>
      <c r="I81" s="20">
        <f>+Income!I104/Income!I12*100</f>
        <v>13.372817955112218</v>
      </c>
      <c r="J81" s="20">
        <f>+Income!J104/Income!J12*100</f>
        <v>12.088588126730235</v>
      </c>
      <c r="K81" s="20">
        <f>+Income!K104/Income!K12*100</f>
        <v>10.436527847466131</v>
      </c>
      <c r="L81" s="20">
        <f>+Income!L104/Income!L12*100</f>
        <v>8.9978576529397749</v>
      </c>
      <c r="M81" s="20">
        <f>+Income!M104/Income!M12*100</f>
        <v>9.2250922509225095</v>
      </c>
      <c r="N81" s="20">
        <f>+Income!N104/Income!N12*100</f>
        <v>9.6149662823580595</v>
      </c>
      <c r="O81" s="20">
        <f>+Income!O104/Income!O12*100</f>
        <v>10.076398926285361</v>
      </c>
      <c r="P81" s="20">
        <f>+Income!P104/Income!P12*100</f>
        <v>11.10263865382986</v>
      </c>
      <c r="Q81" s="20">
        <f>+Income!Q104/Income!Q12*100</f>
        <v>10.87757829415604</v>
      </c>
      <c r="R81" s="20">
        <f>+Income!R104/Income!R12*100</f>
        <v>10.782502928191729</v>
      </c>
      <c r="S81" s="20">
        <f>+Income!S104/Income!S12*100</f>
        <v>11.477449207637145</v>
      </c>
      <c r="T81" s="20">
        <f>+[1]baten!T104/[1]baten!T12*100</f>
        <v>10.713992678000009</v>
      </c>
      <c r="U81" s="20">
        <f>+Income!U104/Income!U12*100</f>
        <v>10.7555094073491</v>
      </c>
      <c r="V81" s="6">
        <f>([2]baten!V104/[2]baten!V12)*100</f>
        <v>10.743854649091558</v>
      </c>
      <c r="W81" s="6">
        <f>([2]baten!W104/[2]baten!W12)*100</f>
        <v>9.9417083503514423</v>
      </c>
      <c r="X81" s="6">
        <f>([2]baten!X104/[2]baten!X12)*100</f>
        <v>8.7666591301169827</v>
      </c>
    </row>
    <row r="82" spans="1:24" s="2" customFormat="1">
      <c r="A82" s="2" t="s">
        <v>7</v>
      </c>
      <c r="B82" s="5">
        <f>+Income!B105/Income!B13*100</f>
        <v>7.7782047183121321</v>
      </c>
      <c r="C82" s="5">
        <f>+Income!C105/Income!C13*100</f>
        <v>11.417826573284014</v>
      </c>
      <c r="D82" s="5">
        <f>+Income!D105/Income!D13*100</f>
        <v>8.0362738509630987</v>
      </c>
      <c r="E82" s="5">
        <f>+Income!E105/Income!E13*100</f>
        <v>10.043791595004862</v>
      </c>
      <c r="F82" s="5">
        <f>+Income!F105/Income!F13*100</f>
        <v>11.340130733304973</v>
      </c>
      <c r="G82" s="20">
        <f>+Income!G105/Income!G13*100</f>
        <v>13.716653802635328</v>
      </c>
      <c r="H82" s="20">
        <f>+Income!H105/Income!H13*100</f>
        <v>13.351554475151705</v>
      </c>
      <c r="I82" s="20">
        <f>+Income!I105/Income!I13*100</f>
        <v>13.759227148872927</v>
      </c>
      <c r="J82" s="20">
        <f>+Income!J105/Income!J13*100</f>
        <v>15.743302698474777</v>
      </c>
      <c r="K82" s="20">
        <f>+Income!K105/Income!K13*100</f>
        <v>14.607069690543796</v>
      </c>
      <c r="L82" s="20">
        <f>+Income!L105/Income!L13*100</f>
        <v>13.204681151853833</v>
      </c>
      <c r="M82" s="20">
        <f>+Income!M105/Income!M13*100</f>
        <v>13.022132201593257</v>
      </c>
      <c r="N82" s="20">
        <f>+Income!N105/Income!N13*100</f>
        <v>12.289700896973429</v>
      </c>
      <c r="O82" s="20">
        <f>+Income!O105/Income!O13*100</f>
        <v>11.23835064095249</v>
      </c>
      <c r="P82" s="20">
        <f>+Income!P105/Income!P13*100</f>
        <v>10.758226037195993</v>
      </c>
      <c r="Q82" s="20">
        <f>+Income!Q105/Income!Q13*100</f>
        <v>9.8822183347957164</v>
      </c>
      <c r="R82" s="20">
        <f>+Income!R105/Income!R13*100</f>
        <v>10.183206603681489</v>
      </c>
      <c r="S82" s="20">
        <f>+Income!S105/Income!S13*100</f>
        <v>8.7589764708910476</v>
      </c>
      <c r="T82" s="20">
        <f>+[1]baten!T105/[1]baten!T13*100</f>
        <v>8.4739747989227858</v>
      </c>
      <c r="U82" s="20">
        <f>+Income!U105/Income!U13*100</f>
        <v>8.4416035572847914</v>
      </c>
      <c r="V82" s="6">
        <f>([2]baten!V105/[2]baten!V13)*100</f>
        <v>7.9476821192052975</v>
      </c>
      <c r="W82" s="6">
        <f>([2]baten!W105/[2]baten!W13)*100</f>
        <v>6.5513292646427326</v>
      </c>
      <c r="X82" s="6">
        <f>([2]baten!X105/[2]baten!X13)*100</f>
        <v>5.9415157817830435</v>
      </c>
    </row>
    <row r="83" spans="1:24" s="2" customFormat="1">
      <c r="A83" s="2" t="s">
        <v>8</v>
      </c>
      <c r="B83" s="5">
        <f>+Income!B106/Income!B14*100</f>
        <v>24.740369421892876</v>
      </c>
      <c r="C83" s="5">
        <f>+Income!C106/Income!C14*100</f>
        <v>10.83153496487442</v>
      </c>
      <c r="D83" s="5">
        <f>+Income!D106/Income!D14*100</f>
        <v>11.123806556043176</v>
      </c>
      <c r="E83" s="5">
        <f>+Income!E106/Income!E14*100</f>
        <v>9.274312740171446</v>
      </c>
      <c r="F83" s="5">
        <f>+Income!F106/Income!F14*100</f>
        <v>12.255963626868196</v>
      </c>
      <c r="G83" s="20">
        <f>+Income!G106/Income!G14*100</f>
        <v>12.450651478505112</v>
      </c>
      <c r="H83" s="20">
        <f>+Income!H106/Income!H14*100</f>
        <v>9.9022324462801272</v>
      </c>
      <c r="I83" s="20">
        <f>+Income!I106/Income!I14*100</f>
        <v>9.5398154372670039</v>
      </c>
      <c r="J83" s="20">
        <f>+Income!J106/Income!J14*100</f>
        <v>7.8493496318997202</v>
      </c>
      <c r="K83" s="20">
        <f>+Income!K106/Income!K14*100</f>
        <v>6.8862444017914273</v>
      </c>
      <c r="L83" s="20">
        <f>+Income!L106/Income!L14*100</f>
        <v>7.3622374385998137</v>
      </c>
      <c r="M83" s="20">
        <f>+Income!M106/Income!M14*100</f>
        <v>7.7731854107751426</v>
      </c>
      <c r="N83" s="20">
        <f>+Income!N106/Income!N14*100</f>
        <v>9.0208196140013168</v>
      </c>
      <c r="O83" s="20">
        <f>+Income!O106/Income!O14*100</f>
        <v>9.3456437533684902</v>
      </c>
      <c r="P83" s="20">
        <f>+Income!P106/Income!P14*100</f>
        <v>6.9038591989230627</v>
      </c>
      <c r="Q83" s="20">
        <f>+Income!Q106/Income!Q14*100</f>
        <v>5.9959606160060588</v>
      </c>
      <c r="R83" s="20">
        <f>+Income!R106/Income!R14*100</f>
        <v>6.9697727397476257</v>
      </c>
      <c r="S83" s="20">
        <f>+Income!S106/Income!S14*100</f>
        <v>7.0437739730491717</v>
      </c>
      <c r="T83" s="20">
        <f>+[1]baten!T106/[1]baten!T14*100</f>
        <v>7.0490132493282678</v>
      </c>
      <c r="U83" s="20">
        <f>+Income!U106/Income!U14*100</f>
        <v>6.9767525860812709</v>
      </c>
      <c r="V83" s="6">
        <f>([2]baten!V106/[2]baten!V14)*100</f>
        <v>6.5815301306363247</v>
      </c>
      <c r="W83" s="6">
        <f>([2]baten!W106/[2]baten!W14)*100</f>
        <v>4.7907852379530222</v>
      </c>
      <c r="X83" s="6">
        <f>([2]baten!X106/[2]baten!X14)*100</f>
        <v>3.8063881771050601</v>
      </c>
    </row>
    <row r="84" spans="1:24" s="2" customFormat="1">
      <c r="A84" s="2" t="s">
        <v>9</v>
      </c>
      <c r="B84" s="5">
        <f>+Income!B107/Income!B15*100</f>
        <v>6.7398158405221027</v>
      </c>
      <c r="C84" s="5">
        <f>+Income!C107/Income!C15*100</f>
        <v>4.9724255074413355</v>
      </c>
      <c r="D84" s="5">
        <f>+Income!D107/Income!D15*100</f>
        <v>3.9370896161532274</v>
      </c>
      <c r="E84" s="5">
        <f>+Income!E107/Income!E15*100</f>
        <v>4.7829492574945771</v>
      </c>
      <c r="F84" s="5">
        <f>+Income!F107/Income!F15*100</f>
        <v>4.0649527938831627</v>
      </c>
      <c r="G84" s="20">
        <f>+Income!G107/Income!G15*100</f>
        <v>4.0649527938831627</v>
      </c>
      <c r="H84" s="20">
        <f>+Income!H107/Income!H15*100</f>
        <v>3.9293972003071533</v>
      </c>
      <c r="I84" s="20">
        <f>+Income!I107/Income!I15*100</f>
        <v>3.7419095510364793</v>
      </c>
      <c r="J84" s="20">
        <f>+Income!J107/Income!J15*100</f>
        <v>4.5384925773897171</v>
      </c>
      <c r="K84" s="20">
        <f>+Income!K107/Income!K15*100</f>
        <v>21.574598744771187</v>
      </c>
      <c r="L84" s="20">
        <f>+Income!L107/Income!L15*100</f>
        <v>3.803130744805304</v>
      </c>
      <c r="M84" s="20">
        <f>+Income!M107/Income!M15*100</f>
        <v>4.0593301696288258</v>
      </c>
      <c r="N84" s="20">
        <f>+Income!N107/Income!N15*100</f>
        <v>4.4322976988687985</v>
      </c>
      <c r="O84" s="20">
        <f>+Income!O107/Income!O15*100</f>
        <v>3.6577433345285568</v>
      </c>
      <c r="P84" s="20">
        <f>+Income!P107/Income!P15*100</f>
        <v>3.4353719145462911</v>
      </c>
      <c r="Q84" s="20">
        <f>+Income!Q107/Income!Q15*100</f>
        <v>2.9927648928257491</v>
      </c>
      <c r="R84" s="20">
        <f>+Income!R107/Income!R15*100</f>
        <v>3.5469047805540326</v>
      </c>
      <c r="S84" s="20">
        <f>+Income!S107/Income!S15*100</f>
        <v>3.3526488781568808</v>
      </c>
      <c r="T84" s="20">
        <f>+[1]baten!T107/[1]baten!T15*100</f>
        <v>3.2237981195268368</v>
      </c>
      <c r="U84" s="20">
        <f>+Income!U107/Income!U15*100</f>
        <v>4.42488409184155</v>
      </c>
      <c r="V84" s="6">
        <f>([2]baten!V107/[2]baten!V15)*100</f>
        <v>4.4854967843549014</v>
      </c>
      <c r="W84" s="6">
        <f>([2]baten!W107/[2]baten!W15)*100</f>
        <v>5.6961080117853129</v>
      </c>
      <c r="X84" s="6">
        <f>([2]baten!X107/[2]baten!X15)*100</f>
        <v>3.5043196216920793</v>
      </c>
    </row>
    <row r="85" spans="1:24" s="2" customFormat="1">
      <c r="A85" s="2" t="s">
        <v>10</v>
      </c>
      <c r="B85" s="5">
        <f>+Income!B108/Income!B16*100</f>
        <v>4.9172796412538142</v>
      </c>
      <c r="C85" s="5">
        <f>+Income!C108/Income!C16*100</f>
        <v>4.3090282536761109</v>
      </c>
      <c r="D85" s="5">
        <f>+Income!D108/Income!D16*100</f>
        <v>5.9893522626441884</v>
      </c>
      <c r="E85" s="5">
        <f>+Income!E108/Income!E16*100</f>
        <v>5.8344058344058345</v>
      </c>
      <c r="F85" s="5">
        <f>+Income!F108/Income!F16*100</f>
        <v>3.9501039501039505</v>
      </c>
      <c r="G85" s="20">
        <f>+Income!G108/Income!G16*100</f>
        <v>3.9501039501039505</v>
      </c>
      <c r="H85" s="20">
        <f>+Income!H108/Income!H16*100</f>
        <v>4.1035856573705187</v>
      </c>
      <c r="I85" s="20">
        <f>+Income!I108/Income!I16*100</f>
        <v>5.1001133358519084</v>
      </c>
      <c r="J85" s="20">
        <f>+Income!J108/Income!J16*100</f>
        <v>5.7504520795660037</v>
      </c>
      <c r="K85" s="20">
        <f>+Income!K108/Income!K16*100</f>
        <v>5.6715379262352128</v>
      </c>
      <c r="L85" s="20">
        <f>+Income!L108/Income!L16*100</f>
        <v>5.6520258767449789</v>
      </c>
      <c r="M85" s="20">
        <f>+Income!M108/Income!M16*100</f>
        <v>5.1183621241202815</v>
      </c>
      <c r="N85" s="20">
        <f>+Income!N108/Income!N16*100</f>
        <v>5.7395143487858711</v>
      </c>
      <c r="O85" s="20">
        <f>+Income!O108/Income!O16*100</f>
        <v>5.013106159895151</v>
      </c>
      <c r="P85" s="20">
        <f>+Income!P108/Income!P16*100</f>
        <v>4.970116388801511</v>
      </c>
      <c r="Q85" s="20">
        <f>+Income!Q108/Income!Q16*100</f>
        <v>5.7205376680212572</v>
      </c>
      <c r="R85" s="20">
        <f>+Income!R108/Income!R16*100</f>
        <v>6.1336588342996645</v>
      </c>
      <c r="S85" s="20">
        <f>+Income!S108/Income!S16*100</f>
        <v>5.7326703714536427</v>
      </c>
      <c r="T85" s="20">
        <f>+[1]baten!T108/[1]baten!T16*100</f>
        <v>5.5886524822695032</v>
      </c>
      <c r="U85" s="20">
        <f>+Income!U108/Income!U16*100</f>
        <v>7.1674160275059506</v>
      </c>
      <c r="V85" s="6">
        <f>([2]baten!V108/[2]baten!V16)*100</f>
        <v>7.1933674713484512</v>
      </c>
      <c r="W85" s="6">
        <f>([2]baten!W108/[2]baten!W16)*100</f>
        <v>3.8051381483276776</v>
      </c>
      <c r="X85" s="6">
        <f>([2]baten!X108/[2]baten!X16)*100</f>
        <v>4.7523872973573171</v>
      </c>
    </row>
    <row r="86" spans="1:24" s="2" customFormat="1">
      <c r="A86" s="2" t="s">
        <v>11</v>
      </c>
      <c r="B86" s="5">
        <f>+Income!B109/Income!B17*100</f>
        <v>7.5737261747757705</v>
      </c>
      <c r="C86" s="5">
        <f>+Income!C109/Income!C17*100</f>
        <v>7.1174433415088583</v>
      </c>
      <c r="D86" s="5">
        <f>+Income!D109/Income!D17*100</f>
        <v>7.4546346248160855</v>
      </c>
      <c r="E86" s="5">
        <f>+Income!E109/Income!E17*100</f>
        <v>8.6853533359652584</v>
      </c>
      <c r="F86" s="5">
        <f>+Income!F109/Income!F17*100</f>
        <v>7.5604053000779405</v>
      </c>
      <c r="G86" s="20">
        <f>+Income!G109/Income!G17*100</f>
        <v>7.5604053000779405</v>
      </c>
      <c r="H86" s="20">
        <f>+Income!H109/Income!H17*100</f>
        <v>9.8830629950961892</v>
      </c>
      <c r="I86" s="20">
        <f>+Income!I109/Income!I17*100</f>
        <v>8.1625046589638455</v>
      </c>
      <c r="J86" s="20">
        <f>+Income!J109/Income!J17*100</f>
        <v>9.7656249999999982</v>
      </c>
      <c r="K86" s="20">
        <f>+Income!K109/Income!K17*100</f>
        <v>7.6316732353994983</v>
      </c>
      <c r="L86" s="20">
        <f>+Income!L109/Income!L17*100</f>
        <v>7.535575679172057</v>
      </c>
      <c r="M86" s="20">
        <f>+Income!M109/Income!M17*100</f>
        <v>8.3575346886092294</v>
      </c>
      <c r="N86" s="20">
        <f>+Income!N109/Income!N17*100</f>
        <v>7.3365231259968109</v>
      </c>
      <c r="O86" s="20">
        <f>+Income!O109/Income!O17*100</f>
        <v>6.3242375601926168</v>
      </c>
      <c r="P86" s="20">
        <f>+Income!P109/Income!P17*100</f>
        <v>7.0099255583126556</v>
      </c>
      <c r="Q86" s="20">
        <f>+Income!Q109/Income!Q17*100</f>
        <v>5.6597774244833072</v>
      </c>
      <c r="R86" s="20">
        <f>+Income!R109/Income!R17*100</f>
        <v>5.785646538096743</v>
      </c>
      <c r="S86" s="20">
        <f>+Income!S109/Income!S17*100</f>
        <v>5.7961981925833603</v>
      </c>
      <c r="T86" s="20">
        <f>+[1]baten!T109/[1]baten!T17*100</f>
        <v>5.9617194854094766</v>
      </c>
      <c r="U86" s="20">
        <f>+Income!U109/Income!U17*100</f>
        <v>5.767497747071193</v>
      </c>
      <c r="V86" s="6">
        <f>([2]baten!V109/[2]baten!V17)*100</f>
        <v>5.5</v>
      </c>
      <c r="W86" s="6">
        <f>([2]baten!W109/[2]baten!W17)*100</f>
        <v>4.9647314161692897</v>
      </c>
      <c r="X86" s="6">
        <f>([2]baten!X109/[2]baten!X17)*100</f>
        <v>5.2264808362369335</v>
      </c>
    </row>
    <row r="87" spans="1:24" s="2" customFormat="1">
      <c r="A87" s="2" t="s">
        <v>12</v>
      </c>
      <c r="B87" s="5">
        <f>+Income!B110/Income!B18*100</f>
        <v>7.390562504847269</v>
      </c>
      <c r="C87" s="5">
        <f>+Income!C110/Income!C18*100</f>
        <v>9.0718405873099126</v>
      </c>
      <c r="D87" s="5">
        <f>+Income!D110/Income!D18*100</f>
        <v>10.341415141019297</v>
      </c>
      <c r="E87" s="5">
        <f>+Income!E110/Income!E18*100</f>
        <v>12.12962962962963</v>
      </c>
      <c r="F87" s="5">
        <f>+Income!F110/Income!F18*100</f>
        <v>10.004568296025582</v>
      </c>
      <c r="G87" s="20">
        <f>+Income!G110/Income!G18*100</f>
        <v>10.004568296025582</v>
      </c>
      <c r="H87" s="20">
        <f>+Income!H110/Income!H18*100</f>
        <v>7.7180088375867983</v>
      </c>
      <c r="I87" s="20">
        <f>+Income!I110/Income!I18*100</f>
        <v>8.0958156458459669</v>
      </c>
      <c r="J87" s="20">
        <f>+Income!J110/Income!J18*100</f>
        <v>9.3082051001508326</v>
      </c>
      <c r="K87" s="20">
        <f>+Income!K110/Income!K18*100</f>
        <v>6.6562264193870071</v>
      </c>
      <c r="L87" s="20">
        <f>+Income!L110/Income!L18*100</f>
        <v>7.0932657717557133</v>
      </c>
      <c r="M87" s="20">
        <f>+Income!M110/Income!M18*100</f>
        <v>7.0173514980400755</v>
      </c>
      <c r="N87" s="20">
        <f>+Income!N110/Income!N18*100</f>
        <v>8.3899064941718979</v>
      </c>
      <c r="O87" s="20">
        <f>+Income!O110/Income!O18*100</f>
        <v>7.1912864426515055</v>
      </c>
      <c r="P87" s="20">
        <f>+Income!P110/Income!P18*100</f>
        <v>6.2031996135193888</v>
      </c>
      <c r="Q87" s="20">
        <f>+Income!Q110/Income!Q18*100</f>
        <v>6.2079948936809304</v>
      </c>
      <c r="R87" s="20">
        <f>+Income!R110/Income!R18*100</f>
        <v>7.313053393732825</v>
      </c>
      <c r="S87" s="20">
        <f>+Income!S110/Income!S18*100</f>
        <v>7.6283397018622283</v>
      </c>
      <c r="T87" s="20">
        <f>+[1]baten!T110/[1]baten!T18*100</f>
        <v>6.4145676602228363</v>
      </c>
      <c r="U87" s="20">
        <f>+Income!U110/Income!U18*100</f>
        <v>7.6412528344358437</v>
      </c>
      <c r="V87" s="6">
        <f>([2]baten!V110/[2]baten!V18)*100</f>
        <v>4.9641185647425887</v>
      </c>
      <c r="W87" s="6">
        <f>([2]baten!W110/[2]baten!W18)*100</f>
        <v>7.1629899843520928</v>
      </c>
      <c r="X87" s="6">
        <f>([2]baten!X110/[2]baten!X18)*100</f>
        <v>4.2224756712148395</v>
      </c>
    </row>
    <row r="88" spans="1:24" s="3" customFormat="1">
      <c r="A88" s="3" t="str">
        <f>A65</f>
        <v>Total</v>
      </c>
      <c r="B88" s="7">
        <f>+Income!B111/Income!B19*100</f>
        <v>8.1124067245019784</v>
      </c>
      <c r="C88" s="7">
        <f>+Income!C111/Income!C19*100</f>
        <v>8.8031829700770885</v>
      </c>
      <c r="D88" s="7">
        <f>+Income!D111/Income!D19*100</f>
        <v>9.1262236551890759</v>
      </c>
      <c r="E88" s="7">
        <f>+Income!E111/Income!E19*100</f>
        <v>9.1429073971255743</v>
      </c>
      <c r="F88" s="7">
        <f>+Income!F111/Income!F19*100</f>
        <v>8.5894230717975226</v>
      </c>
      <c r="G88" s="22">
        <f>+Income!G111/Income!G19*100</f>
        <v>10.028254740759641</v>
      </c>
      <c r="H88" s="22">
        <f>+Income!H111/Income!H19*100</f>
        <v>10.174496416076545</v>
      </c>
      <c r="I88" s="22">
        <f>+Income!I111/Income!I19*100</f>
        <v>10.403687698734666</v>
      </c>
      <c r="J88" s="22">
        <f>+Income!J111/Income!J19*100</f>
        <v>10.896448939916118</v>
      </c>
      <c r="K88" s="22">
        <f>+Income!K111/Income!K19*100</f>
        <v>11.106453271051354</v>
      </c>
      <c r="L88" s="22">
        <f>+Income!L111/Income!L19*100</f>
        <v>9.1346065633234694</v>
      </c>
      <c r="M88" s="22">
        <f>+Income!M111/Income!M19*100</f>
        <v>9.1060388854045335</v>
      </c>
      <c r="N88" s="22">
        <f>+Income!N111/Income!N19*100</f>
        <v>9.0519068158243154</v>
      </c>
      <c r="O88" s="22">
        <f>+Income!O111/Income!O19*100</f>
        <v>8.5944074687962537</v>
      </c>
      <c r="P88" s="22">
        <f>+Income!P111/Income!P19*100</f>
        <v>8.0648802385622815</v>
      </c>
      <c r="Q88" s="22">
        <f>+Income!Q111/Income!Q19*100</f>
        <v>7.8050108941125993</v>
      </c>
      <c r="R88" s="22">
        <f>+Income!R111/Income!R19*100</f>
        <v>7.8894484604510486</v>
      </c>
      <c r="S88" s="22">
        <f>+Income!S111/Income!S19*100</f>
        <v>8.3184074467096849</v>
      </c>
      <c r="T88" s="22">
        <f>+[1]baten!T111/[1]baten!T19*100</f>
        <v>7.6831014816353127</v>
      </c>
      <c r="U88" s="22">
        <f>+Income!U111/Income!U19*100</f>
        <v>7.5667523414748734</v>
      </c>
      <c r="V88" s="6">
        <f>([2]baten!V111/[2]baten!V19)*100</f>
        <v>7.5068345152420166</v>
      </c>
      <c r="W88" s="8">
        <f>([2]baten!W111/[2]baten!W19)*100</f>
        <v>6.6878527584011085</v>
      </c>
      <c r="X88" s="8">
        <f>([2]baten!X111/[2]baten!X19)*100</f>
        <v>6.3343709600799087</v>
      </c>
    </row>
    <row r="89" spans="1:24" s="2" customFormat="1">
      <c r="A89" s="2" t="s">
        <v>13</v>
      </c>
      <c r="B89" s="5">
        <f>+Income!B112/Income!B20*100</f>
        <v>0.72405312346286266</v>
      </c>
      <c r="C89" s="5">
        <f>+Income!C112/Income!C20*100</f>
        <v>1.7678781664198093</v>
      </c>
      <c r="D89" s="5">
        <f>+Income!D112/Income!D20*100</f>
        <v>7.4852218502955621</v>
      </c>
      <c r="E89" s="5">
        <f>+Income!E112/Income!E20*100</f>
        <v>6.259181532004197</v>
      </c>
      <c r="F89" s="5">
        <f>+Income!F112/Income!F20*100</f>
        <v>3.0781310088450198</v>
      </c>
      <c r="G89" s="20">
        <f>+Income!G112/Income!G20*100</f>
        <v>3.1966053748231973</v>
      </c>
      <c r="H89" s="20">
        <f>+Income!H112/Income!H20*100</f>
        <v>1.2812669929309408</v>
      </c>
      <c r="I89" s="20">
        <f>+Income!I112/Income!I20*100</f>
        <v>3.3380093633275307</v>
      </c>
      <c r="J89" s="20">
        <f>+Income!J112/Income!J20*100</f>
        <v>3.1130928252938794</v>
      </c>
      <c r="K89" s="20">
        <f>+Income!K112/Income!K20*100</f>
        <v>3.2938201359253987</v>
      </c>
      <c r="L89" s="20">
        <f>+Income!L112/Income!L20*100</f>
        <v>4.9104256755786055</v>
      </c>
      <c r="M89" s="20">
        <f>Income!M112/Income!M20*100</f>
        <v>3.1662739080396776</v>
      </c>
      <c r="N89" s="20">
        <f>Income!N112/Income!N20*100</f>
        <v>3.0522846357541269</v>
      </c>
      <c r="O89" s="20">
        <f>Income!O112/Income!O20*100</f>
        <v>2.9028192954691989</v>
      </c>
      <c r="P89" s="20">
        <f>Income!P112/Income!P20*100</f>
        <v>2.9969155940447236</v>
      </c>
      <c r="Q89" s="20">
        <f>Income!Q112/Income!Q20*100</f>
        <v>2.6331962369403867</v>
      </c>
      <c r="R89" s="20">
        <f>Income!R112/Income!R20*100</f>
        <v>2.5506329113924053</v>
      </c>
      <c r="S89" s="20">
        <f>Income!S112/Income!S20*100</f>
        <v>2.6311577734387503</v>
      </c>
      <c r="T89" s="20">
        <f>[1]baten!T112/[1]baten!T20*100</f>
        <v>2.0369602285819624</v>
      </c>
      <c r="U89" s="20">
        <f>Income!U112/Income!U20*100</f>
        <v>1.7732330471532221</v>
      </c>
      <c r="V89" s="6">
        <f>([2]baten!V112/[2]baten!V20)*100</f>
        <v>1.9748953974895396</v>
      </c>
      <c r="W89" s="6">
        <f>([2]baten!W112/[2]baten!W20)*100</f>
        <v>1.6917062805617227</v>
      </c>
      <c r="X89" s="6">
        <f>([2]baten!X112/[2]baten!X20)*100</f>
        <v>1.6638935108153077</v>
      </c>
    </row>
    <row r="90" spans="1:24" s="2" customFormat="1">
      <c r="A90" s="2" t="s">
        <v>15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20">
        <f>Income!M113/Income!M21*100</f>
        <v>5.3638537751964472</v>
      </c>
      <c r="N90" s="20">
        <f>Income!N113/Income!N21*100</f>
        <v>1.4332190275213226</v>
      </c>
      <c r="O90" s="20">
        <f>Income!O113/Income!O21*100</f>
        <v>5.1202961135101788</v>
      </c>
      <c r="P90" s="20">
        <f>Income!P113/Income!P21*100</f>
        <v>1.079136690647482</v>
      </c>
      <c r="Q90" s="20">
        <f>Income!Q113/Income!Q21*100</f>
        <v>5.7924828943668576</v>
      </c>
      <c r="R90" s="20">
        <f>Income!R113/Income!R21*100</f>
        <v>10.553884451820352</v>
      </c>
      <c r="S90" s="20">
        <f>Income!S113/Income!S21*100</f>
        <v>17.078426334938381</v>
      </c>
      <c r="T90" s="20">
        <f>[1]baten!T113/[1]baten!T21*100</f>
        <v>4.7570093457943923</v>
      </c>
      <c r="U90" s="20">
        <f>Income!U113/Income!U21*100</f>
        <v>4.6248335059937844</v>
      </c>
      <c r="V90" s="6">
        <f>([2]baten!V113/[2]baten!V21)*100</f>
        <v>4.7327586206896557</v>
      </c>
      <c r="W90" s="6">
        <f>([2]baten!W113/[2]baten!W21)*100</f>
        <v>3.9009563472405304</v>
      </c>
      <c r="X90" s="6">
        <f>([2]baten!X113/[2]baten!X21)*100</f>
        <v>0.57519173057685902</v>
      </c>
    </row>
    <row r="91" spans="1:24" s="2" customFormat="1">
      <c r="A91" s="2" t="s">
        <v>16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20">
        <f>Income!M114/Income!M22*100</f>
        <v>24.389051808406652</v>
      </c>
      <c r="N91" s="20">
        <f>Income!N114/Income!N22*100</f>
        <v>32.669322709163346</v>
      </c>
      <c r="O91" s="20">
        <f>Income!O114/Income!O22*100</f>
        <v>34.943052391799547</v>
      </c>
      <c r="P91" s="20">
        <f>Income!P114/Income!P22*100</f>
        <v>32.013479359730411</v>
      </c>
      <c r="Q91" s="20">
        <f>Income!Q114/Income!Q22*100</f>
        <v>32.840861122836642</v>
      </c>
      <c r="R91" s="20">
        <f>Income!R114/Income!R22*100</f>
        <v>36.91973178993144</v>
      </c>
      <c r="S91" s="20">
        <f>Income!S114/Income!S22*100</f>
        <v>33.745259866948977</v>
      </c>
      <c r="T91" s="20">
        <f>[1]baten!T114/[1]baten!T22*100</f>
        <v>40.597758405977586</v>
      </c>
      <c r="U91" s="20">
        <f>Income!U114/Income!U22*100</f>
        <v>40.81975872257015</v>
      </c>
      <c r="V91" s="6">
        <f>([2]baten!V114/[2]baten!V22)*100</f>
        <v>52.76103030303031</v>
      </c>
      <c r="W91" s="6">
        <f>([2]baten!W114/[2]baten!W22)*100</f>
        <v>31.382628342064923</v>
      </c>
      <c r="X91" s="6">
        <f>([2]baten!X114/[2]baten!X22)*100</f>
        <v>43.895175699821323</v>
      </c>
    </row>
    <row r="92" spans="1:24" s="2" customFormat="1">
      <c r="A92" s="2" t="s">
        <v>17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20">
        <f>Income!M115/Income!M23*100</f>
        <v>6.5106382978723412</v>
      </c>
      <c r="N92" s="20">
        <f>Income!N115/Income!N23*100</f>
        <v>7.9722180280839492</v>
      </c>
      <c r="O92" s="20">
        <f>Income!O115/Income!O23*100</f>
        <v>6.0371771672972532</v>
      </c>
      <c r="P92" s="20">
        <f>Income!P115/Income!P23*100</f>
        <v>7.7016742770167426</v>
      </c>
      <c r="Q92" s="20">
        <f>Income!Q115/Income!Q23*100</f>
        <v>7.3112145323525004</v>
      </c>
      <c r="R92" s="20">
        <f>Income!R115/Income!R23*100</f>
        <v>7.316543456653239</v>
      </c>
      <c r="S92" s="20">
        <f>Income!S115/Income!S23*100</f>
        <v>6.6301720261804311</v>
      </c>
      <c r="T92" s="20">
        <f>[1]baten!T115/[1]baten!T23*100</f>
        <v>4.3934681181959565</v>
      </c>
      <c r="U92" s="20">
        <f>Income!U115/Income!U23*100</f>
        <v>3.8066626493686839</v>
      </c>
      <c r="V92" s="6">
        <f>([2]baten!V115/[2]baten!V23)*100</f>
        <v>4.6399294117647063</v>
      </c>
      <c r="W92" s="6">
        <f>([2]baten!W115/[2]baten!W23)*100</f>
        <v>2.8569628393065236</v>
      </c>
      <c r="X92" s="6">
        <f>([2]baten!X115/[2]baten!X23)*100</f>
        <v>2.9105587422987043</v>
      </c>
    </row>
    <row r="93" spans="1:24" s="2" customFormat="1">
      <c r="A93" s="2" t="s">
        <v>18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20">
        <f>Income!M116/Income!M24*100</f>
        <v>57.005312084993363</v>
      </c>
      <c r="N93" s="20">
        <f>Income!N116/Income!N24*100</f>
        <v>57.165109034267914</v>
      </c>
      <c r="O93" s="20">
        <f>Income!O116/Income!O24*100</f>
        <v>59.0260963142319</v>
      </c>
      <c r="P93" s="20">
        <f>Income!P116/Income!P24*100</f>
        <v>55.375472717450023</v>
      </c>
      <c r="Q93" s="20">
        <f>Income!Q116/Income!Q24*100</f>
        <v>59.944211994421202</v>
      </c>
      <c r="R93" s="20">
        <f>Income!R116/Income!R24*100</f>
        <v>60.684408844883428</v>
      </c>
      <c r="S93" s="20">
        <f>Income!S116/Income!S24*100</f>
        <v>63.328289865479029</v>
      </c>
      <c r="T93" s="20">
        <f>[1]baten!T116/[1]baten!T24*100</f>
        <v>61.834986474301168</v>
      </c>
      <c r="U93" s="20">
        <f>Income!U116/Income!U24*100</f>
        <v>63.000489303800258</v>
      </c>
      <c r="V93" s="6">
        <f>([2]baten!V116/[2]baten!V24)*100</f>
        <v>65.625510204081621</v>
      </c>
      <c r="W93" s="6">
        <f>([2]baten!W116/[2]baten!W24)*100</f>
        <v>63.364065962214013</v>
      </c>
      <c r="X93" s="6">
        <f>([2]baten!X116/[2]baten!X24)*100</f>
        <v>61.612130885873903</v>
      </c>
    </row>
    <row r="94" spans="1:24" s="3" customFormat="1">
      <c r="A94" s="3" t="str">
        <f>A71</f>
        <v>Total (incl. small universities)</v>
      </c>
      <c r="B94" s="7">
        <f>+Income!B117/Income!B25*100</f>
        <v>8.0179177982506431</v>
      </c>
      <c r="C94" s="7">
        <f>+Income!C117/Income!C25*100</f>
        <v>8.7164849133260986</v>
      </c>
      <c r="D94" s="7">
        <f>+Income!D117/Income!D25*100</f>
        <v>9.1060625052089854</v>
      </c>
      <c r="E94" s="7">
        <f>+Income!E117/Income!E25*100</f>
        <v>9.108382676862</v>
      </c>
      <c r="F94" s="7">
        <f>+Income!F117/Income!F25*100</f>
        <v>8.5197968392264656</v>
      </c>
      <c r="G94" s="22">
        <f>+Income!G117/Income!G25*100</f>
        <v>9.9313771458357767</v>
      </c>
      <c r="H94" s="22">
        <f>+Income!H117/Income!H25*100</f>
        <v>10.055855536848128</v>
      </c>
      <c r="I94" s="22">
        <f>+Income!I117/Income!I25*100</f>
        <v>10.312112898191197</v>
      </c>
      <c r="J94" s="22">
        <f>+Income!J117/Income!J25*100</f>
        <v>10.795795628935254</v>
      </c>
      <c r="K94" s="22">
        <f>+Income!K117/Income!K25*100</f>
        <v>11.01614450563012</v>
      </c>
      <c r="L94" s="22">
        <f>+Income!L117/Income!L25*100</f>
        <v>9.0833609430659727</v>
      </c>
      <c r="M94" s="22">
        <f>+Income!M117/Income!M25*100</f>
        <v>9.0517892987131319</v>
      </c>
      <c r="N94" s="22">
        <f>+Income!N117/Income!N25*100</f>
        <v>9.0017366362374194</v>
      </c>
      <c r="O94" s="22">
        <f>+Income!O117/Income!O25*100</f>
        <v>8.5623550023833914</v>
      </c>
      <c r="P94" s="22">
        <f>+Income!P117/Income!P25*100</f>
        <v>8.0356971515075113</v>
      </c>
      <c r="Q94" s="22">
        <f>+Income!Q117/Income!Q25*100</f>
        <v>7.7882641060973494</v>
      </c>
      <c r="R94" s="22">
        <f>+Income!R117/Income!R25*100</f>
        <v>7.8826735231107916</v>
      </c>
      <c r="S94" s="22">
        <f>+Income!S117/Income!S25*100</f>
        <v>8.3201773724543227</v>
      </c>
      <c r="T94" s="22">
        <f>+[1]baten!T117/[1]baten!T25*100</f>
        <v>7.6680475380051067</v>
      </c>
      <c r="U94" s="22">
        <f>+Income!U117/Income!U25*100</f>
        <v>7.5483009051291807</v>
      </c>
      <c r="V94" s="8">
        <f>([2]baten!V117/[2]baten!V25)*100</f>
        <v>7.5043584219616406</v>
      </c>
      <c r="W94" s="8">
        <f>([2]baten!W117/[2]baten!W25)*100</f>
        <v>6.6748583383606634</v>
      </c>
      <c r="X94" s="8">
        <f>([2]baten!X117/[2]baten!X25)*100</f>
        <v>6.3260628025698233</v>
      </c>
    </row>
    <row r="96" spans="1:24">
      <c r="A96" s="2" t="str">
        <f>Income!A143</f>
        <v>Source: CFI and DUO-reports based on the university annual reports</v>
      </c>
    </row>
    <row r="97" spans="1:16">
      <c r="A97" s="16" t="str">
        <f>Income!A144</f>
        <v xml:space="preserve">http://duo.nl/zakelijk/ho/bekostiging/brochures_ho.asp </v>
      </c>
      <c r="P97" s="28"/>
    </row>
    <row r="98" spans="1:16">
      <c r="A98" s="16"/>
    </row>
    <row r="99" spans="1:16">
      <c r="A99" s="2" t="str">
        <f>Income!A147</f>
        <v xml:space="preserve">Since 2008, data have been collected in accordance with the new Ministery of OCW guidelines (Richtlijn Jaarverslag Onderwijs, Toelichtende brochure)  </v>
      </c>
    </row>
    <row r="100" spans="1:16">
      <c r="A100" s="2" t="str">
        <f>Income!A148</f>
        <v>The data for 2004-2007 have been converted based on the new guidelines.</v>
      </c>
    </row>
    <row r="101" spans="1:16">
      <c r="A101" s="2"/>
    </row>
    <row r="102" spans="1:16">
      <c r="A102" s="2" t="s">
        <v>43</v>
      </c>
    </row>
  </sheetData>
  <hyperlinks>
    <hyperlink ref="A97" r:id="rId1" display="http://duo.nl/zakelijk/ho/bekostiging/brochures_ho.asp "/>
  </hyperlinks>
  <pageMargins left="0.7" right="0.7" top="0.75" bottom="0.75" header="0.3" footer="0.3"/>
  <pageSetup paperSize="9" scale="6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8"/>
  <sheetViews>
    <sheetView workbookViewId="0">
      <selection activeCell="A3" sqref="A3"/>
    </sheetView>
  </sheetViews>
  <sheetFormatPr defaultRowHeight="12.75"/>
  <cols>
    <col min="1" max="1" width="21.140625" style="2" customWidth="1"/>
    <col min="2" max="16384" width="9.140625" style="2"/>
  </cols>
  <sheetData>
    <row r="1" spans="1:17">
      <c r="A1" s="3" t="s">
        <v>67</v>
      </c>
    </row>
    <row r="2" spans="1:17">
      <c r="A2" s="2" t="s">
        <v>68</v>
      </c>
    </row>
    <row r="4" spans="1:17">
      <c r="A4" s="3" t="s">
        <v>69</v>
      </c>
      <c r="L4" s="3"/>
    </row>
    <row r="5" spans="1:17">
      <c r="A5" s="3"/>
      <c r="B5" s="3">
        <v>2006</v>
      </c>
      <c r="C5" s="3">
        <v>2007</v>
      </c>
      <c r="D5" s="3">
        <v>2008</v>
      </c>
      <c r="E5" s="3">
        <v>2009</v>
      </c>
      <c r="F5" s="3">
        <v>2010</v>
      </c>
      <c r="G5" s="3">
        <v>2011</v>
      </c>
      <c r="H5" s="3">
        <v>2012</v>
      </c>
      <c r="I5" s="3">
        <v>2013</v>
      </c>
      <c r="J5" s="3">
        <v>2014</v>
      </c>
      <c r="K5" s="3">
        <v>2015</v>
      </c>
      <c r="L5" s="3">
        <v>2016</v>
      </c>
      <c r="M5" s="3">
        <v>2017</v>
      </c>
      <c r="N5" s="3">
        <v>2018</v>
      </c>
      <c r="O5" s="3">
        <v>2019</v>
      </c>
      <c r="P5" s="3">
        <v>2020</v>
      </c>
      <c r="Q5" s="3">
        <v>2021</v>
      </c>
    </row>
    <row r="6" spans="1:17">
      <c r="A6" s="2" t="s">
        <v>0</v>
      </c>
      <c r="B6" s="6">
        <v>50</v>
      </c>
      <c r="C6" s="6">
        <v>54.9</v>
      </c>
      <c r="D6" s="6">
        <v>119.5</v>
      </c>
      <c r="E6" s="6">
        <v>135.19999999999999</v>
      </c>
      <c r="F6" s="6">
        <v>153.19999999999999</v>
      </c>
      <c r="G6" s="6">
        <v>163.6</v>
      </c>
      <c r="H6" s="15">
        <v>155.9</v>
      </c>
      <c r="I6" s="6">
        <v>162.5</v>
      </c>
      <c r="J6" s="6">
        <v>164.1</v>
      </c>
      <c r="K6" s="6">
        <v>171.4</v>
      </c>
      <c r="L6" s="6">
        <v>178.6</v>
      </c>
      <c r="M6" s="6">
        <v>179.7</v>
      </c>
      <c r="N6" s="6">
        <v>187.6</v>
      </c>
      <c r="O6" s="6">
        <v>194.9</v>
      </c>
      <c r="P6" s="6">
        <v>190.5</v>
      </c>
      <c r="Q6" s="6">
        <v>198.4</v>
      </c>
    </row>
    <row r="7" spans="1:17">
      <c r="A7" s="2" t="s">
        <v>1</v>
      </c>
      <c r="B7" s="6">
        <v>156.57400000000001</v>
      </c>
      <c r="C7" s="6">
        <v>159.04499999999999</v>
      </c>
      <c r="D7" s="6">
        <v>185.98400000000001</v>
      </c>
      <c r="E7" s="6">
        <v>231.49</v>
      </c>
      <c r="F7" s="6">
        <v>222.29300000000001</v>
      </c>
      <c r="G7" s="6">
        <v>223.58699999999999</v>
      </c>
      <c r="H7" s="15">
        <v>224.696</v>
      </c>
      <c r="I7" s="6">
        <v>234.18600000000001</v>
      </c>
      <c r="J7" s="6">
        <v>236.93299999999999</v>
      </c>
      <c r="K7" s="6">
        <v>230.25700000000001</v>
      </c>
      <c r="L7" s="6">
        <v>219.398</v>
      </c>
      <c r="M7" s="6">
        <v>233.36600000000001</v>
      </c>
      <c r="N7" s="6">
        <v>242.01300000000001</v>
      </c>
      <c r="O7" s="6">
        <v>261.76100000000002</v>
      </c>
      <c r="P7" s="6">
        <v>267.02600000000001</v>
      </c>
      <c r="Q7" s="6">
        <v>297.17099999999999</v>
      </c>
    </row>
    <row r="8" spans="1:17">
      <c r="A8" s="2" t="s">
        <v>2</v>
      </c>
      <c r="B8" s="6">
        <v>78.259</v>
      </c>
      <c r="C8" s="6">
        <v>86.614000000000004</v>
      </c>
      <c r="D8" s="6">
        <v>105.34099999999999</v>
      </c>
      <c r="E8" s="6">
        <v>122.754</v>
      </c>
      <c r="F8" s="6">
        <v>146.39500000000001</v>
      </c>
      <c r="G8" s="6">
        <v>151.613</v>
      </c>
      <c r="H8" s="15">
        <v>174.55699999999999</v>
      </c>
      <c r="I8" s="6">
        <v>183.709</v>
      </c>
      <c r="J8" s="6">
        <v>176.21</v>
      </c>
      <c r="K8" s="6">
        <v>176.27099999999999</v>
      </c>
      <c r="L8" s="6">
        <v>163.02959999999999</v>
      </c>
      <c r="M8" s="6">
        <v>159.869</v>
      </c>
      <c r="N8" s="6">
        <v>143.50360000000001</v>
      </c>
      <c r="O8" s="6">
        <v>147.30000000000001</v>
      </c>
      <c r="P8" s="6">
        <v>136.2766</v>
      </c>
      <c r="Q8" s="6">
        <v>160.51900000000001</v>
      </c>
    </row>
    <row r="9" spans="1:17">
      <c r="A9" s="2" t="s">
        <v>3</v>
      </c>
      <c r="B9" s="6">
        <v>131.19999999999999</v>
      </c>
      <c r="C9" s="6">
        <v>140.80000000000001</v>
      </c>
      <c r="D9" s="6">
        <v>141.69999999999999</v>
      </c>
      <c r="E9" s="6">
        <v>124</v>
      </c>
      <c r="F9" s="6">
        <v>141.80000000000001</v>
      </c>
      <c r="G9" s="6">
        <v>156.80000000000001</v>
      </c>
      <c r="H9" s="15">
        <v>152.9</v>
      </c>
      <c r="I9" s="6">
        <v>140.1</v>
      </c>
      <c r="J9" s="6">
        <v>167.1</v>
      </c>
      <c r="K9" s="6">
        <v>177.8</v>
      </c>
      <c r="L9" s="6">
        <v>177</v>
      </c>
      <c r="M9" s="6">
        <v>186.9</v>
      </c>
      <c r="N9" s="6">
        <v>191.6</v>
      </c>
      <c r="O9" s="6">
        <v>205</v>
      </c>
      <c r="P9" s="6">
        <v>190.4</v>
      </c>
      <c r="Q9" s="6">
        <v>205.9</v>
      </c>
    </row>
    <row r="10" spans="1:17">
      <c r="A10" s="2" t="s">
        <v>4</v>
      </c>
      <c r="B10" s="6">
        <v>40.901000000000003</v>
      </c>
      <c r="C10" s="6">
        <v>49.362000000000002</v>
      </c>
      <c r="D10" s="6">
        <v>57.311999999999998</v>
      </c>
      <c r="E10" s="6">
        <v>75.126000000000005</v>
      </c>
      <c r="F10" s="6">
        <v>78.245999999999995</v>
      </c>
      <c r="G10" s="6">
        <v>85.802000000000007</v>
      </c>
      <c r="H10" s="15">
        <v>89.858999999999995</v>
      </c>
      <c r="I10" s="6">
        <v>91.709000000000003</v>
      </c>
      <c r="J10" s="6">
        <v>88.82</v>
      </c>
      <c r="K10" s="6">
        <v>108.136</v>
      </c>
      <c r="L10" s="6">
        <v>98.55</v>
      </c>
      <c r="M10" s="6">
        <v>100.628</v>
      </c>
      <c r="N10" s="6">
        <v>110.02800000000001</v>
      </c>
      <c r="O10" s="6">
        <v>112.035</v>
      </c>
      <c r="P10" s="6">
        <v>110.98699999999999</v>
      </c>
      <c r="Q10" s="6">
        <v>118.746</v>
      </c>
    </row>
    <row r="11" spans="1:17">
      <c r="A11" s="2" t="s">
        <v>5</v>
      </c>
      <c r="B11" s="6">
        <v>69.7</v>
      </c>
      <c r="C11" s="6">
        <v>73.3</v>
      </c>
      <c r="D11" s="6">
        <v>85.585999999999999</v>
      </c>
      <c r="E11" s="6">
        <v>93.528000000000006</v>
      </c>
      <c r="F11" s="6">
        <v>87.454999999999998</v>
      </c>
      <c r="G11" s="6">
        <v>95.795000000000002</v>
      </c>
      <c r="H11" s="15">
        <v>94.7</v>
      </c>
      <c r="I11" s="6">
        <v>92.6</v>
      </c>
      <c r="J11" s="6">
        <v>94.2</v>
      </c>
      <c r="K11" s="20">
        <v>209.7</v>
      </c>
      <c r="L11" s="20">
        <v>215.7</v>
      </c>
      <c r="M11" s="6">
        <v>228</v>
      </c>
      <c r="N11" s="6">
        <v>237.7</v>
      </c>
      <c r="O11" s="6">
        <v>251.3</v>
      </c>
      <c r="P11" s="6">
        <v>241.6</v>
      </c>
      <c r="Q11" s="6">
        <v>254.2</v>
      </c>
    </row>
    <row r="12" spans="1:17">
      <c r="A12" s="2" t="s">
        <v>6</v>
      </c>
      <c r="B12" s="6">
        <v>64.900000000000006</v>
      </c>
      <c r="C12" s="6">
        <v>67.5</v>
      </c>
      <c r="D12" s="6">
        <v>80.5</v>
      </c>
      <c r="E12" s="6">
        <v>80.599999999999994</v>
      </c>
      <c r="F12" s="6">
        <v>85.9</v>
      </c>
      <c r="G12" s="6">
        <v>91</v>
      </c>
      <c r="H12" s="15">
        <v>93.7</v>
      </c>
      <c r="I12" s="6">
        <v>89.52</v>
      </c>
      <c r="J12" s="6">
        <v>95.153000000000006</v>
      </c>
      <c r="K12" s="6">
        <v>85.85</v>
      </c>
      <c r="L12" s="6">
        <v>90.668999999999997</v>
      </c>
      <c r="M12" s="6">
        <v>90.869</v>
      </c>
      <c r="N12" s="6">
        <v>93.631</v>
      </c>
      <c r="O12" s="6">
        <v>93.494</v>
      </c>
      <c r="P12" s="6">
        <v>82.820999999999998</v>
      </c>
      <c r="Q12" s="6">
        <v>89.947999999999993</v>
      </c>
    </row>
    <row r="13" spans="1:17">
      <c r="A13" s="2" t="s">
        <v>7</v>
      </c>
      <c r="B13" s="6">
        <v>100.553</v>
      </c>
      <c r="C13" s="6">
        <v>94.007000000000005</v>
      </c>
      <c r="D13" s="6">
        <v>118.53100000000001</v>
      </c>
      <c r="E13" s="6">
        <v>127.667</v>
      </c>
      <c r="F13" s="6">
        <v>136.12100000000001</v>
      </c>
      <c r="G13" s="6">
        <v>149.61699999999999</v>
      </c>
      <c r="H13" s="15">
        <v>168.786</v>
      </c>
      <c r="I13" s="6">
        <v>174.989</v>
      </c>
      <c r="J13" s="6">
        <v>179.21299999999999</v>
      </c>
      <c r="K13" s="6">
        <v>177.316</v>
      </c>
      <c r="L13" s="6">
        <v>172.571</v>
      </c>
      <c r="M13" s="6">
        <v>175.696</v>
      </c>
      <c r="N13" s="6">
        <v>181.16399999999999</v>
      </c>
      <c r="O13" s="6">
        <v>193.82300000000001</v>
      </c>
      <c r="P13" s="6">
        <v>191.303</v>
      </c>
      <c r="Q13" s="6">
        <v>217.17500000000001</v>
      </c>
    </row>
    <row r="14" spans="1:17">
      <c r="A14" s="2" t="s">
        <v>8</v>
      </c>
      <c r="B14" s="6">
        <v>36.198999999999998</v>
      </c>
      <c r="C14" s="6">
        <v>47.594999999999999</v>
      </c>
      <c r="D14" s="6">
        <v>54.606999999999999</v>
      </c>
      <c r="E14" s="6">
        <v>55.728999999999999</v>
      </c>
      <c r="F14" s="6">
        <v>57.633000000000003</v>
      </c>
      <c r="G14" s="6">
        <v>53.156999999999996</v>
      </c>
      <c r="H14" s="15">
        <v>46.765000000000001</v>
      </c>
      <c r="I14" s="6">
        <v>42.228000000000002</v>
      </c>
      <c r="J14" s="6">
        <v>43.78</v>
      </c>
      <c r="K14" s="6">
        <v>43.865000000000002</v>
      </c>
      <c r="L14" s="6">
        <v>45.333641999999998</v>
      </c>
      <c r="M14" s="6">
        <v>49.042000000000002</v>
      </c>
      <c r="N14" s="6">
        <v>49.393025000000002</v>
      </c>
      <c r="O14" s="6">
        <v>50.6</v>
      </c>
      <c r="P14" s="6">
        <v>46.563324999999999</v>
      </c>
      <c r="Q14" s="6">
        <v>49.036999999999999</v>
      </c>
    </row>
    <row r="15" spans="1:17">
      <c r="A15" s="2" t="s">
        <v>9</v>
      </c>
      <c r="B15" s="6">
        <v>97.668999999999997</v>
      </c>
      <c r="C15" s="6">
        <v>105.866</v>
      </c>
      <c r="D15" s="6">
        <v>129.822</v>
      </c>
      <c r="E15" s="6">
        <v>135.36799999999999</v>
      </c>
      <c r="F15" s="6">
        <v>142.197</v>
      </c>
      <c r="G15" s="6">
        <v>143.345</v>
      </c>
      <c r="H15" s="15">
        <v>149.97200000000001</v>
      </c>
      <c r="I15" s="6">
        <v>143.15799999999999</v>
      </c>
      <c r="J15" s="6">
        <v>175.39599999999999</v>
      </c>
      <c r="K15" s="6">
        <v>179.727</v>
      </c>
      <c r="L15" s="6">
        <v>184.77799999999999</v>
      </c>
      <c r="M15" s="6">
        <v>195.708</v>
      </c>
      <c r="N15" s="6">
        <v>210.011</v>
      </c>
      <c r="O15" s="6">
        <v>215.70099999999999</v>
      </c>
      <c r="P15" s="6">
        <v>198.39699999999999</v>
      </c>
      <c r="Q15" s="6">
        <v>206.096</v>
      </c>
    </row>
    <row r="16" spans="1:17">
      <c r="A16" s="2" t="s">
        <v>10</v>
      </c>
      <c r="B16" s="6">
        <v>64.599999999999994</v>
      </c>
      <c r="C16" s="6">
        <v>66.599999999999994</v>
      </c>
      <c r="D16" s="6">
        <v>72.400000000000006</v>
      </c>
      <c r="E16" s="6">
        <v>80.900000000000006</v>
      </c>
      <c r="F16" s="6">
        <v>96.4</v>
      </c>
      <c r="G16" s="6">
        <v>98.6</v>
      </c>
      <c r="H16" s="15">
        <v>93.2</v>
      </c>
      <c r="I16" s="6">
        <v>94.1</v>
      </c>
      <c r="J16" s="6">
        <v>96.3</v>
      </c>
      <c r="K16" s="6">
        <v>95.7</v>
      </c>
      <c r="L16" s="6">
        <v>98.4</v>
      </c>
      <c r="M16" s="6">
        <v>99.2</v>
      </c>
      <c r="N16" s="6">
        <v>103.9</v>
      </c>
      <c r="O16" s="6">
        <v>110.5</v>
      </c>
      <c r="P16" s="6">
        <v>111.1</v>
      </c>
      <c r="Q16" s="6">
        <v>113.8</v>
      </c>
    </row>
    <row r="17" spans="1:17">
      <c r="A17" s="2" t="s">
        <v>11</v>
      </c>
      <c r="B17" s="6">
        <v>65</v>
      </c>
      <c r="C17" s="6">
        <v>66.400000000000006</v>
      </c>
      <c r="D17" s="6">
        <v>62.8</v>
      </c>
      <c r="E17" s="6">
        <v>77.2</v>
      </c>
      <c r="F17" s="6">
        <v>77.400000000000006</v>
      </c>
      <c r="G17" s="6">
        <v>83.4</v>
      </c>
      <c r="H17" s="15">
        <v>91.1</v>
      </c>
      <c r="I17" s="6">
        <v>92</v>
      </c>
      <c r="J17" s="6">
        <v>86</v>
      </c>
      <c r="K17" s="6">
        <v>83.2</v>
      </c>
      <c r="L17" s="6">
        <v>80.099999999999994</v>
      </c>
      <c r="M17" s="6">
        <v>74.400000000000006</v>
      </c>
      <c r="N17" s="6">
        <v>75.8</v>
      </c>
      <c r="O17" s="6">
        <v>83.9</v>
      </c>
      <c r="P17" s="6">
        <v>79.8</v>
      </c>
      <c r="Q17" s="6">
        <v>88.3</v>
      </c>
    </row>
    <row r="18" spans="1:17">
      <c r="A18" s="2" t="s">
        <v>12</v>
      </c>
      <c r="B18" s="6">
        <v>54.661999999999999</v>
      </c>
      <c r="C18" s="6">
        <v>69.126000000000005</v>
      </c>
      <c r="D18" s="6">
        <v>80.41</v>
      </c>
      <c r="E18" s="6">
        <v>91.587999999999994</v>
      </c>
      <c r="F18" s="6">
        <v>95.638000000000005</v>
      </c>
      <c r="G18" s="6">
        <v>98.63</v>
      </c>
      <c r="H18" s="15">
        <v>107.244</v>
      </c>
      <c r="I18" s="6">
        <v>110.855</v>
      </c>
      <c r="J18" s="6">
        <v>103.828</v>
      </c>
      <c r="K18" s="6">
        <v>92.512</v>
      </c>
      <c r="L18" s="6">
        <v>89.305999999999997</v>
      </c>
      <c r="M18" s="6">
        <v>86.397999999999996</v>
      </c>
      <c r="N18" s="6">
        <v>92.843000000000004</v>
      </c>
      <c r="O18" s="6">
        <v>100.229</v>
      </c>
      <c r="P18" s="6">
        <v>93.343000000000004</v>
      </c>
      <c r="Q18" s="6">
        <v>105.08499999999999</v>
      </c>
    </row>
    <row r="19" spans="1:17">
      <c r="A19" s="3" t="s">
        <v>37</v>
      </c>
      <c r="B19" s="13">
        <f t="shared" ref="B19:G19" si="0">SUM(B6:B18)</f>
        <v>1010.217</v>
      </c>
      <c r="C19" s="13">
        <f t="shared" si="0"/>
        <v>1081.115</v>
      </c>
      <c r="D19" s="13">
        <f t="shared" si="0"/>
        <v>1294.4930000000004</v>
      </c>
      <c r="E19" s="13">
        <f t="shared" si="0"/>
        <v>1431.15</v>
      </c>
      <c r="F19" s="13">
        <f t="shared" si="0"/>
        <v>1520.6780000000003</v>
      </c>
      <c r="G19" s="13">
        <f t="shared" si="0"/>
        <v>1594.9459999999999</v>
      </c>
      <c r="H19" s="13">
        <f t="shared" ref="H19:N19" si="1">SUM(H6:H18)</f>
        <v>1643.3790000000001</v>
      </c>
      <c r="I19" s="8">
        <f t="shared" si="1"/>
        <v>1651.6539999999998</v>
      </c>
      <c r="J19" s="8">
        <f t="shared" si="1"/>
        <v>1707.0329999999999</v>
      </c>
      <c r="K19" s="8">
        <f t="shared" si="1"/>
        <v>1831.7340000000002</v>
      </c>
      <c r="L19" s="8">
        <f t="shared" si="1"/>
        <v>1813.435242</v>
      </c>
      <c r="M19" s="8">
        <f t="shared" si="1"/>
        <v>1859.7760000000001</v>
      </c>
      <c r="N19" s="8">
        <f t="shared" si="1"/>
        <v>1919.1866250000003</v>
      </c>
      <c r="O19" s="8">
        <f>SUM(O6:O18)</f>
        <v>2020.5430000000001</v>
      </c>
      <c r="P19" s="8">
        <f>SUM(P6:P18)</f>
        <v>1940.1169249999998</v>
      </c>
      <c r="Q19" s="8">
        <f>SUM(Q6:Q18)</f>
        <v>2104.377</v>
      </c>
    </row>
    <row r="20" spans="1:17">
      <c r="A20" s="2" t="s">
        <v>13</v>
      </c>
      <c r="B20" s="15">
        <v>3.0819999999999999</v>
      </c>
      <c r="C20" s="15">
        <v>5.3339999999999996</v>
      </c>
      <c r="D20" s="15">
        <v>4.4690000000000003</v>
      </c>
      <c r="E20" s="15">
        <v>4.9980000000000002</v>
      </c>
      <c r="F20" s="15">
        <v>4</v>
      </c>
      <c r="G20" s="15">
        <v>3.548</v>
      </c>
      <c r="H20" s="15">
        <v>4.9720000000000004</v>
      </c>
      <c r="I20" s="6">
        <v>4.2489999999999997</v>
      </c>
      <c r="J20" s="6">
        <v>3.9849999999999999</v>
      </c>
      <c r="K20" s="6">
        <v>4.7249999999999996</v>
      </c>
      <c r="L20" s="6">
        <v>5.3360000000000003</v>
      </c>
      <c r="M20" s="6">
        <v>3.6480000000000001</v>
      </c>
      <c r="N20" s="6">
        <v>4.1159999999999997</v>
      </c>
      <c r="O20" s="6">
        <v>3.4950000000000001</v>
      </c>
      <c r="P20" s="6">
        <v>2.548</v>
      </c>
      <c r="Q20" s="6">
        <v>3.1230000000000002</v>
      </c>
    </row>
    <row r="21" spans="1:17">
      <c r="A21" s="2" t="s">
        <v>15</v>
      </c>
      <c r="B21" s="31"/>
      <c r="C21" s="31"/>
      <c r="D21" s="31"/>
      <c r="E21" s="31"/>
      <c r="F21" s="15">
        <v>1.3</v>
      </c>
      <c r="G21" s="15">
        <v>1.0569999999999999</v>
      </c>
      <c r="H21" s="15">
        <v>0.92300000000000004</v>
      </c>
      <c r="I21" s="6">
        <v>0.70399999999999996</v>
      </c>
      <c r="J21" s="6">
        <v>0.92</v>
      </c>
      <c r="K21" s="6">
        <v>0.83799999999999997</v>
      </c>
      <c r="L21" s="6">
        <v>0.58079999999999998</v>
      </c>
      <c r="M21" s="6">
        <v>0.51800000000000002</v>
      </c>
      <c r="N21" s="6">
        <v>0.41949999999999998</v>
      </c>
      <c r="O21" s="6">
        <v>0.8004</v>
      </c>
      <c r="P21" s="6">
        <v>0.91559999999999997</v>
      </c>
      <c r="Q21" s="6">
        <v>1.1910000000000001</v>
      </c>
    </row>
    <row r="22" spans="1:17">
      <c r="A22" s="2" t="s">
        <v>16</v>
      </c>
      <c r="B22" s="31"/>
      <c r="C22" s="31"/>
      <c r="D22" s="31"/>
      <c r="E22" s="31"/>
      <c r="F22" s="15">
        <v>1.4999999999999999E-2</v>
      </c>
      <c r="G22" s="15">
        <v>1.4999999999999999E-2</v>
      </c>
      <c r="H22" s="15">
        <v>1.4999999999999999E-2</v>
      </c>
      <c r="I22" s="6">
        <v>1.4999999999999999E-2</v>
      </c>
      <c r="J22" s="6">
        <v>1.4999999999999999E-2</v>
      </c>
      <c r="K22" s="6">
        <v>1.7000000000000001E-2</v>
      </c>
      <c r="L22" s="6">
        <v>1.6633999999999999E-2</v>
      </c>
      <c r="M22" s="6">
        <v>1.7000000000000001E-2</v>
      </c>
      <c r="N22" s="6">
        <v>2.9308000000000001E-2</v>
      </c>
      <c r="O22" s="6">
        <v>2.6898999999999999E-2</v>
      </c>
      <c r="P22" s="6">
        <v>0.31296299999999999</v>
      </c>
      <c r="Q22" s="6">
        <v>0.154</v>
      </c>
    </row>
    <row r="23" spans="1:17">
      <c r="A23" s="2" t="s">
        <v>17</v>
      </c>
      <c r="B23" s="31"/>
      <c r="C23" s="31"/>
      <c r="D23" s="31"/>
      <c r="E23" s="31"/>
      <c r="F23" s="15">
        <v>0.54800000000000004</v>
      </c>
      <c r="G23" s="15">
        <v>0.20599999999999999</v>
      </c>
      <c r="H23" s="15">
        <v>0.218</v>
      </c>
      <c r="I23" s="6">
        <v>0.24199999999999999</v>
      </c>
      <c r="J23" s="6">
        <v>0.254</v>
      </c>
      <c r="K23" s="6">
        <v>0.65600000000000003</v>
      </c>
      <c r="L23" s="6">
        <v>0.68239499999999997</v>
      </c>
      <c r="M23" s="6">
        <v>1.0720000000000001</v>
      </c>
      <c r="N23" s="6">
        <v>1.0870759999999999</v>
      </c>
      <c r="O23" s="6">
        <v>1.4530909999999999</v>
      </c>
      <c r="P23" s="6">
        <v>1.019922</v>
      </c>
      <c r="Q23" s="6">
        <v>1.8120000000000001</v>
      </c>
    </row>
    <row r="24" spans="1:17">
      <c r="A24" s="2" t="s">
        <v>18</v>
      </c>
      <c r="B24" s="31"/>
      <c r="C24" s="31"/>
      <c r="D24" s="31"/>
      <c r="E24" s="31"/>
      <c r="F24" s="15">
        <v>0</v>
      </c>
      <c r="G24" s="15">
        <v>0</v>
      </c>
      <c r="H24" s="1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>
      <c r="A25" s="3" t="s">
        <v>35</v>
      </c>
      <c r="B25" s="12">
        <f t="shared" ref="B25:N25" si="2">SUM(B19:B24)</f>
        <v>1013.299</v>
      </c>
      <c r="C25" s="12">
        <f t="shared" si="2"/>
        <v>1086.4490000000001</v>
      </c>
      <c r="D25" s="12">
        <f t="shared" si="2"/>
        <v>1298.9620000000004</v>
      </c>
      <c r="E25" s="12">
        <f t="shared" si="2"/>
        <v>1436.1480000000001</v>
      </c>
      <c r="F25" s="12">
        <f t="shared" si="2"/>
        <v>1526.5410000000004</v>
      </c>
      <c r="G25" s="12">
        <f t="shared" si="2"/>
        <v>1599.7719999999999</v>
      </c>
      <c r="H25" s="12">
        <f t="shared" si="2"/>
        <v>1649.5070000000003</v>
      </c>
      <c r="I25" s="12">
        <f t="shared" si="2"/>
        <v>1656.8639999999998</v>
      </c>
      <c r="J25" s="12">
        <f t="shared" si="2"/>
        <v>1712.2069999999999</v>
      </c>
      <c r="K25" s="12">
        <f t="shared" si="2"/>
        <v>1837.97</v>
      </c>
      <c r="L25" s="12">
        <f t="shared" si="2"/>
        <v>1820.0510710000001</v>
      </c>
      <c r="M25" s="12">
        <f t="shared" si="2"/>
        <v>1865.0309999999999</v>
      </c>
      <c r="N25" s="12">
        <f t="shared" si="2"/>
        <v>1924.8385090000002</v>
      </c>
      <c r="O25" s="8">
        <f>SUM(O19:O24)</f>
        <v>2026.3183900000001</v>
      </c>
      <c r="P25" s="8">
        <f>SUM(P19:P24)</f>
        <v>1944.9134099999999</v>
      </c>
      <c r="Q25" s="8">
        <f>SUM(Q19:Q24)</f>
        <v>2110.6569999999997</v>
      </c>
    </row>
    <row r="26" spans="1:17">
      <c r="O26" s="6"/>
    </row>
    <row r="27" spans="1:17">
      <c r="A27" s="3" t="s">
        <v>70</v>
      </c>
      <c r="O27" s="6"/>
    </row>
    <row r="28" spans="1:17">
      <c r="A28" s="3"/>
      <c r="B28" s="3">
        <v>2006</v>
      </c>
      <c r="C28" s="3">
        <v>2007</v>
      </c>
      <c r="D28" s="3">
        <v>2008</v>
      </c>
      <c r="E28" s="3">
        <v>2009</v>
      </c>
      <c r="F28" s="3">
        <v>2010</v>
      </c>
      <c r="G28" s="3">
        <v>2011</v>
      </c>
      <c r="H28" s="3">
        <v>2012</v>
      </c>
      <c r="I28" s="3">
        <v>2013</v>
      </c>
      <c r="J28" s="3">
        <v>2014</v>
      </c>
      <c r="K28" s="3">
        <v>2015</v>
      </c>
      <c r="L28" s="3">
        <v>2016</v>
      </c>
      <c r="M28" s="3">
        <v>2017</v>
      </c>
      <c r="N28" s="3">
        <v>2018</v>
      </c>
      <c r="O28" s="3">
        <v>2019</v>
      </c>
      <c r="P28" s="3">
        <v>2020</v>
      </c>
      <c r="Q28" s="3">
        <v>2021</v>
      </c>
    </row>
    <row r="29" spans="1:17">
      <c r="A29" s="2" t="s">
        <v>0</v>
      </c>
      <c r="B29" s="6">
        <v>4.8</v>
      </c>
      <c r="C29" s="6">
        <v>4.5999999999999996</v>
      </c>
      <c r="D29" s="6">
        <v>5.4</v>
      </c>
      <c r="E29" s="6">
        <v>10.199999999999999</v>
      </c>
      <c r="F29" s="6">
        <v>11.8</v>
      </c>
      <c r="G29" s="6">
        <v>7.9</v>
      </c>
      <c r="H29" s="36">
        <v>7.6</v>
      </c>
      <c r="I29" s="36">
        <v>7.4</v>
      </c>
      <c r="J29" s="36">
        <v>7.7</v>
      </c>
      <c r="K29" s="36">
        <v>9.1</v>
      </c>
      <c r="L29" s="36">
        <v>9.4</v>
      </c>
      <c r="M29" s="36">
        <v>9.6</v>
      </c>
      <c r="N29" s="36">
        <v>9.9</v>
      </c>
      <c r="O29" s="6">
        <v>10.4</v>
      </c>
      <c r="P29" s="6">
        <v>7.3</v>
      </c>
      <c r="Q29" s="6">
        <v>9.1999999999999993</v>
      </c>
    </row>
    <row r="30" spans="1:17">
      <c r="A30" s="2" t="s">
        <v>1</v>
      </c>
      <c r="B30" s="6">
        <v>11.519</v>
      </c>
      <c r="C30" s="6">
        <v>10.097</v>
      </c>
      <c r="D30" s="6">
        <v>11.689</v>
      </c>
      <c r="E30" s="6">
        <v>9.91</v>
      </c>
      <c r="F30" s="6">
        <v>11.699</v>
      </c>
      <c r="G30" s="6">
        <v>11.618</v>
      </c>
      <c r="H30" s="36">
        <v>10.959</v>
      </c>
      <c r="I30" s="36">
        <v>8.0950000000000006</v>
      </c>
      <c r="J30" s="36">
        <v>9.0719999999999992</v>
      </c>
      <c r="K30" s="36">
        <v>9.2550000000000008</v>
      </c>
      <c r="L30" s="36">
        <v>9.5050000000000008</v>
      </c>
      <c r="M30" s="36">
        <v>10.003</v>
      </c>
      <c r="N30" s="36">
        <v>9.5579999999999998</v>
      </c>
      <c r="O30" s="6">
        <v>8.6419999999999995</v>
      </c>
      <c r="P30" s="6">
        <v>10.324</v>
      </c>
      <c r="Q30" s="6">
        <v>9.2949999999999999</v>
      </c>
    </row>
    <row r="31" spans="1:17">
      <c r="A31" s="2" t="s">
        <v>2</v>
      </c>
      <c r="B31" s="6">
        <v>3.4403999999999999</v>
      </c>
      <c r="C31" s="6">
        <v>3.8111999999999999</v>
      </c>
      <c r="D31" s="6">
        <v>4.6947999999999999</v>
      </c>
      <c r="E31" s="6">
        <v>4.5251000000000001</v>
      </c>
      <c r="F31" s="6">
        <v>12.444599999999999</v>
      </c>
      <c r="G31" s="6">
        <v>6.2469999999999999</v>
      </c>
      <c r="H31" s="36">
        <v>7.0617999999999999</v>
      </c>
      <c r="I31" s="36">
        <v>7.9104999999999999</v>
      </c>
      <c r="J31" s="36">
        <v>7.9539999999999997</v>
      </c>
      <c r="K31" s="36">
        <v>10.833500000000001</v>
      </c>
      <c r="L31" s="36">
        <v>7.0442</v>
      </c>
      <c r="M31" s="36">
        <v>3.9228000000000001</v>
      </c>
      <c r="N31" s="36">
        <v>8.1950000000000003</v>
      </c>
      <c r="O31" s="6">
        <v>7.7134</v>
      </c>
      <c r="P31" s="6">
        <v>4.2721</v>
      </c>
      <c r="Q31" s="6">
        <v>3.923</v>
      </c>
    </row>
    <row r="32" spans="1:17">
      <c r="A32" s="2" t="s">
        <v>3</v>
      </c>
      <c r="B32" s="6">
        <v>31.8</v>
      </c>
      <c r="C32" s="6">
        <v>35.6</v>
      </c>
      <c r="D32" s="6">
        <v>34.1</v>
      </c>
      <c r="E32" s="6">
        <v>0</v>
      </c>
      <c r="F32" s="6">
        <v>0</v>
      </c>
      <c r="G32" s="6">
        <v>0</v>
      </c>
      <c r="H32" s="36">
        <v>0</v>
      </c>
      <c r="I32" s="36">
        <v>0</v>
      </c>
      <c r="J32" s="36">
        <v>39.9</v>
      </c>
      <c r="K32" s="36">
        <v>45</v>
      </c>
      <c r="L32" s="36">
        <v>46.2</v>
      </c>
      <c r="M32" s="36">
        <v>48.5</v>
      </c>
      <c r="N32" s="36">
        <v>50.2</v>
      </c>
      <c r="O32" s="6">
        <v>47.9</v>
      </c>
      <c r="P32" s="6">
        <v>41</v>
      </c>
      <c r="Q32" s="6">
        <v>43.3</v>
      </c>
    </row>
    <row r="33" spans="1:17">
      <c r="A33" s="2" t="s">
        <v>4</v>
      </c>
      <c r="B33" s="6">
        <v>0</v>
      </c>
      <c r="C33" s="6">
        <v>0</v>
      </c>
      <c r="D33" s="6">
        <v>0</v>
      </c>
      <c r="E33" s="6">
        <v>11.006</v>
      </c>
      <c r="F33" s="6">
        <v>15.557</v>
      </c>
      <c r="G33" s="6">
        <v>17.001000000000001</v>
      </c>
      <c r="H33" s="36">
        <v>18.199000000000002</v>
      </c>
      <c r="I33" s="36">
        <v>19.132000000000001</v>
      </c>
      <c r="J33" s="36">
        <v>19.747</v>
      </c>
      <c r="K33" s="36">
        <v>21.576000000000001</v>
      </c>
      <c r="L33" s="36">
        <v>20.315000000000001</v>
      </c>
      <c r="M33" s="36">
        <v>18.606999999999999</v>
      </c>
      <c r="N33" s="36">
        <v>18.198</v>
      </c>
      <c r="O33" s="6">
        <v>17.149999999999999</v>
      </c>
      <c r="P33" s="6">
        <v>16.611999999999998</v>
      </c>
      <c r="Q33" s="6">
        <v>18.515000000000001</v>
      </c>
    </row>
    <row r="34" spans="1:17">
      <c r="A34" s="2" t="s">
        <v>5</v>
      </c>
      <c r="B34" s="6">
        <v>11.8</v>
      </c>
      <c r="C34" s="6">
        <v>11.6</v>
      </c>
      <c r="D34" s="6">
        <v>14.361000000000001</v>
      </c>
      <c r="E34" s="6">
        <v>16.748000000000001</v>
      </c>
      <c r="F34" s="6">
        <v>17.603000000000002</v>
      </c>
      <c r="G34" s="6">
        <v>19.645</v>
      </c>
      <c r="H34" s="36">
        <v>20.5</v>
      </c>
      <c r="I34" s="36">
        <v>20</v>
      </c>
      <c r="J34" s="36">
        <v>21</v>
      </c>
      <c r="K34" s="36">
        <v>22.2</v>
      </c>
      <c r="L34" s="36">
        <v>22.9</v>
      </c>
      <c r="M34" s="36">
        <v>23.8</v>
      </c>
      <c r="N34" s="36">
        <v>25.1</v>
      </c>
      <c r="O34" s="6">
        <v>25.4</v>
      </c>
      <c r="P34" s="6">
        <v>25.4</v>
      </c>
      <c r="Q34" s="6">
        <v>19.100000000000001</v>
      </c>
    </row>
    <row r="35" spans="1:17">
      <c r="A35" s="2" t="s">
        <v>6</v>
      </c>
      <c r="B35" s="6">
        <v>11.8</v>
      </c>
      <c r="C35" s="6">
        <v>12.6</v>
      </c>
      <c r="D35" s="6">
        <v>15.1</v>
      </c>
      <c r="E35" s="6">
        <v>13.3</v>
      </c>
      <c r="F35" s="6">
        <v>14.8</v>
      </c>
      <c r="G35" s="6">
        <v>15.6</v>
      </c>
      <c r="H35" s="36">
        <v>16.2</v>
      </c>
      <c r="I35" s="36">
        <v>16.212</v>
      </c>
      <c r="J35" s="36">
        <v>16.658999999999999</v>
      </c>
      <c r="K35" s="36">
        <v>16.459</v>
      </c>
      <c r="L35" s="36">
        <v>20.53</v>
      </c>
      <c r="M35" s="36">
        <v>22.074999999999999</v>
      </c>
      <c r="N35" s="36">
        <v>20.498000000000001</v>
      </c>
      <c r="O35" s="6">
        <v>20.350000000000001</v>
      </c>
      <c r="P35" s="6">
        <v>17.114000000000001</v>
      </c>
      <c r="Q35" s="6">
        <v>17.623000000000001</v>
      </c>
    </row>
    <row r="36" spans="1:17">
      <c r="A36" s="2" t="s">
        <v>7</v>
      </c>
      <c r="B36" s="6">
        <v>15.412000000000001</v>
      </c>
      <c r="C36" s="6">
        <v>15.507999999999999</v>
      </c>
      <c r="D36" s="6">
        <v>20.63</v>
      </c>
      <c r="E36" s="6">
        <v>22.542999999999999</v>
      </c>
      <c r="F36" s="6">
        <v>24.113</v>
      </c>
      <c r="G36" s="6">
        <v>23.681999999999999</v>
      </c>
      <c r="H36" s="36">
        <v>25.077999999999999</v>
      </c>
      <c r="I36" s="36">
        <v>27.448</v>
      </c>
      <c r="J36" s="36">
        <v>29.140999999999998</v>
      </c>
      <c r="K36" s="36">
        <v>29.762</v>
      </c>
      <c r="L36" s="36">
        <v>32.779000000000003</v>
      </c>
      <c r="M36" s="36">
        <v>40.404000000000003</v>
      </c>
      <c r="N36" s="36">
        <v>40.909999999999997</v>
      </c>
      <c r="O36" s="6">
        <v>42.972000000000001</v>
      </c>
      <c r="P36" s="6">
        <v>41.088999999999999</v>
      </c>
      <c r="Q36" s="6">
        <v>42.872</v>
      </c>
    </row>
    <row r="37" spans="1:17">
      <c r="A37" s="2" t="s">
        <v>8</v>
      </c>
      <c r="B37" s="6">
        <v>17.741102999999999</v>
      </c>
      <c r="C37" s="6">
        <v>22.565656000000001</v>
      </c>
      <c r="D37" s="6">
        <v>24.254237</v>
      </c>
      <c r="E37" s="6">
        <v>25.874779</v>
      </c>
      <c r="F37" s="6">
        <v>28.514607000000002</v>
      </c>
      <c r="G37" s="6">
        <v>24.930719</v>
      </c>
      <c r="H37" s="36">
        <v>21.996865</v>
      </c>
      <c r="I37" s="36">
        <v>20.571355000000001</v>
      </c>
      <c r="J37" s="36">
        <v>21.210003</v>
      </c>
      <c r="K37" s="36">
        <v>22.292355000000001</v>
      </c>
      <c r="L37" s="36">
        <v>24.286489000000003</v>
      </c>
      <c r="M37" s="36">
        <v>25.168061000000002</v>
      </c>
      <c r="N37" s="36">
        <v>25.404426999999998</v>
      </c>
      <c r="O37" s="6">
        <v>25.616192000000002</v>
      </c>
      <c r="P37" s="6">
        <v>22.342768</v>
      </c>
      <c r="Q37" s="6">
        <v>25.245999999999999</v>
      </c>
    </row>
    <row r="38" spans="1:17">
      <c r="A38" s="2" t="s">
        <v>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6">
        <v>0</v>
      </c>
      <c r="P38" s="6">
        <v>0</v>
      </c>
      <c r="Q38" s="6">
        <v>0</v>
      </c>
    </row>
    <row r="39" spans="1:17">
      <c r="A39" s="2" t="s">
        <v>10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6">
        <v>0</v>
      </c>
      <c r="P39" s="6">
        <v>0</v>
      </c>
      <c r="Q39" s="6">
        <v>0</v>
      </c>
    </row>
    <row r="40" spans="1:17">
      <c r="A40" s="2" t="s">
        <v>11</v>
      </c>
      <c r="B40" s="6">
        <v>2.8</v>
      </c>
      <c r="C40" s="6">
        <v>3.1</v>
      </c>
      <c r="D40" s="6">
        <v>1.4</v>
      </c>
      <c r="E40" s="6">
        <v>1.5</v>
      </c>
      <c r="F40" s="6">
        <v>1.7</v>
      </c>
      <c r="G40" s="6">
        <v>2.6</v>
      </c>
      <c r="H40" s="36">
        <v>1.4</v>
      </c>
      <c r="I40" s="36">
        <v>1.6</v>
      </c>
      <c r="J40" s="36">
        <v>1.4</v>
      </c>
      <c r="K40" s="36">
        <v>1.6</v>
      </c>
      <c r="L40" s="36">
        <v>1.9</v>
      </c>
      <c r="M40" s="36">
        <v>1.7</v>
      </c>
      <c r="N40" s="36">
        <v>1.8</v>
      </c>
      <c r="O40" s="6">
        <v>2</v>
      </c>
      <c r="P40" s="6">
        <v>1.5</v>
      </c>
      <c r="Q40" s="6">
        <v>1.8</v>
      </c>
    </row>
    <row r="41" spans="1:17">
      <c r="A41" s="2" t="s">
        <v>12</v>
      </c>
      <c r="B41" s="6">
        <v>0</v>
      </c>
      <c r="C41" s="6">
        <v>0</v>
      </c>
      <c r="D41" s="6">
        <v>2.02</v>
      </c>
      <c r="E41" s="6">
        <v>2.1219999999999999</v>
      </c>
      <c r="F41" s="6">
        <v>0</v>
      </c>
      <c r="G41" s="6">
        <v>2.1349999999999998</v>
      </c>
      <c r="H41" s="36">
        <v>1.762</v>
      </c>
      <c r="I41" s="36">
        <v>1.7789999999999999</v>
      </c>
      <c r="J41" s="36">
        <v>2.0950000000000002</v>
      </c>
      <c r="K41" s="36">
        <v>2.5569999999999999</v>
      </c>
      <c r="L41" s="36">
        <v>2.7549999999999999</v>
      </c>
      <c r="M41" s="36">
        <v>0</v>
      </c>
      <c r="N41" s="36">
        <v>2.3940000000000001</v>
      </c>
      <c r="O41" s="6">
        <v>2.6280000000000001</v>
      </c>
      <c r="P41" s="6">
        <v>2.0550000000000002</v>
      </c>
      <c r="Q41" s="6">
        <v>2.2789999999999999</v>
      </c>
    </row>
    <row r="42" spans="1:17">
      <c r="A42" s="3" t="s">
        <v>37</v>
      </c>
      <c r="B42" s="37">
        <f t="shared" ref="B42:I42" si="3">SUM(B29:B41)</f>
        <v>111.11250299999999</v>
      </c>
      <c r="C42" s="37">
        <f t="shared" si="3"/>
        <v>119.48185599999998</v>
      </c>
      <c r="D42" s="37">
        <f t="shared" si="3"/>
        <v>133.64903699999999</v>
      </c>
      <c r="E42" s="37">
        <f t="shared" si="3"/>
        <v>117.72887900000001</v>
      </c>
      <c r="F42" s="37">
        <f t="shared" si="3"/>
        <v>138.23120699999998</v>
      </c>
      <c r="G42" s="37">
        <f t="shared" si="3"/>
        <v>131.35871899999998</v>
      </c>
      <c r="H42" s="37">
        <f t="shared" si="3"/>
        <v>130.756665</v>
      </c>
      <c r="I42" s="37">
        <f t="shared" si="3"/>
        <v>130.14785499999999</v>
      </c>
      <c r="J42" s="37">
        <f>SUM(J29:J41)</f>
        <v>175.87800300000001</v>
      </c>
      <c r="K42" s="37">
        <f t="shared" ref="K42:N42" si="4">SUM(K29:K41)</f>
        <v>190.63485499999996</v>
      </c>
      <c r="L42" s="37">
        <f t="shared" si="4"/>
        <v>197.61468900000003</v>
      </c>
      <c r="M42" s="37">
        <f t="shared" si="4"/>
        <v>203.77986099999998</v>
      </c>
      <c r="N42" s="37">
        <f t="shared" si="4"/>
        <v>212.15742700000001</v>
      </c>
      <c r="O42" s="8">
        <f>SUM(O29:O41)</f>
        <v>210.771592</v>
      </c>
      <c r="P42" s="8">
        <f>SUM(P29:P41)</f>
        <v>189.00886800000001</v>
      </c>
      <c r="Q42" s="8">
        <f>SUM(Q29:Q41)</f>
        <v>193.15300000000002</v>
      </c>
    </row>
    <row r="43" spans="1:17">
      <c r="A43" s="2" t="s">
        <v>13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36">
        <v>0</v>
      </c>
      <c r="I43" s="36">
        <v>1.2</v>
      </c>
      <c r="J43" s="36">
        <v>0.84799999999999998</v>
      </c>
      <c r="K43" s="36">
        <v>0.84199999999999997</v>
      </c>
      <c r="L43" s="36">
        <v>0.90900000000000003</v>
      </c>
      <c r="M43" s="36">
        <v>0.27</v>
      </c>
      <c r="N43" s="36">
        <v>6.7000000000000004E-2</v>
      </c>
      <c r="O43" s="6">
        <v>4.4999999999999998E-2</v>
      </c>
      <c r="P43" s="6">
        <v>7.0000000000000001E-3</v>
      </c>
      <c r="Q43" s="6">
        <v>0</v>
      </c>
    </row>
    <row r="44" spans="1:17">
      <c r="A44" s="2" t="s">
        <v>15</v>
      </c>
      <c r="B44" s="30"/>
      <c r="C44" s="30"/>
      <c r="D44" s="30"/>
      <c r="E44" s="30"/>
      <c r="F44" s="6">
        <v>0</v>
      </c>
      <c r="G44" s="6">
        <v>0</v>
      </c>
      <c r="H44" s="36">
        <v>0.157</v>
      </c>
      <c r="I44" s="36">
        <v>0.1386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6">
        <v>0</v>
      </c>
      <c r="P44" s="6">
        <v>0</v>
      </c>
      <c r="Q44" s="6">
        <v>0</v>
      </c>
    </row>
    <row r="45" spans="1:17">
      <c r="A45" s="2" t="s">
        <v>16</v>
      </c>
      <c r="B45" s="30"/>
      <c r="C45" s="30"/>
      <c r="D45" s="30"/>
      <c r="E45" s="30"/>
      <c r="F45" s="6">
        <v>0</v>
      </c>
      <c r="G45" s="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1.9458E-2</v>
      </c>
      <c r="O45" s="6">
        <v>1.4674E-2</v>
      </c>
      <c r="P45" s="6">
        <v>2.4750000000000001E-2</v>
      </c>
      <c r="Q45" s="6">
        <v>3.6999999999999998E-2</v>
      </c>
    </row>
    <row r="46" spans="1:17">
      <c r="A46" s="2" t="s">
        <v>17</v>
      </c>
      <c r="B46" s="30"/>
      <c r="C46" s="30"/>
      <c r="D46" s="30"/>
      <c r="E46" s="30"/>
      <c r="F46" s="6">
        <v>7.4999999999999997E-3</v>
      </c>
      <c r="G46" s="6">
        <v>1.438E-2</v>
      </c>
      <c r="H46" s="36">
        <v>3.3E-3</v>
      </c>
      <c r="I46" s="36">
        <v>1.005E-2</v>
      </c>
      <c r="J46" s="36">
        <v>9.4000000000000004E-3</v>
      </c>
      <c r="K46" s="36">
        <v>0.312664</v>
      </c>
      <c r="L46" s="36">
        <v>0.21986800000000001</v>
      </c>
      <c r="M46" s="36">
        <v>0.27179500000000001</v>
      </c>
      <c r="N46" s="36">
        <v>0.27518200000000004</v>
      </c>
      <c r="O46" s="6">
        <v>0.28871200000000002</v>
      </c>
      <c r="P46" s="6">
        <v>0.22856699999999999</v>
      </c>
      <c r="Q46" s="6">
        <v>0</v>
      </c>
    </row>
    <row r="47" spans="1:17">
      <c r="A47" s="2" t="s">
        <v>18</v>
      </c>
      <c r="B47" s="30"/>
      <c r="C47" s="30"/>
      <c r="D47" s="30"/>
      <c r="E47" s="30"/>
      <c r="F47" s="6">
        <v>0</v>
      </c>
      <c r="G47" s="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6">
        <v>0</v>
      </c>
      <c r="P47" s="6">
        <v>0</v>
      </c>
      <c r="Q47" s="6">
        <v>0</v>
      </c>
    </row>
    <row r="48" spans="1:17">
      <c r="A48" s="3" t="s">
        <v>35</v>
      </c>
      <c r="B48" s="8">
        <f t="shared" ref="B48:M48" si="5">SUM(B42:B47)</f>
        <v>111.11250299999999</v>
      </c>
      <c r="C48" s="8">
        <f t="shared" si="5"/>
        <v>119.48185599999998</v>
      </c>
      <c r="D48" s="8">
        <f t="shared" si="5"/>
        <v>133.64903699999999</v>
      </c>
      <c r="E48" s="8">
        <f t="shared" si="5"/>
        <v>117.72887900000001</v>
      </c>
      <c r="F48" s="8">
        <f t="shared" si="5"/>
        <v>138.23870699999998</v>
      </c>
      <c r="G48" s="8">
        <f t="shared" si="5"/>
        <v>131.37309899999997</v>
      </c>
      <c r="H48" s="8">
        <f t="shared" si="5"/>
        <v>130.916965</v>
      </c>
      <c r="I48" s="8">
        <f t="shared" si="5"/>
        <v>131.49650499999998</v>
      </c>
      <c r="J48" s="8">
        <f t="shared" si="5"/>
        <v>176.73540300000002</v>
      </c>
      <c r="K48" s="8">
        <f t="shared" si="5"/>
        <v>191.78951899999998</v>
      </c>
      <c r="L48" s="8">
        <f t="shared" si="5"/>
        <v>198.74355700000001</v>
      </c>
      <c r="M48" s="8">
        <f t="shared" si="5"/>
        <v>204.32165599999999</v>
      </c>
      <c r="N48" s="8">
        <f>SUM(N42:N47)</f>
        <v>212.51906700000001</v>
      </c>
      <c r="O48" s="8">
        <f>SUM(O42:O47)</f>
        <v>211.119978</v>
      </c>
      <c r="P48" s="8">
        <f>SUM(P42:P47)</f>
        <v>189.26918500000002</v>
      </c>
      <c r="Q48" s="8">
        <f>SUM(Q42:Q47)</f>
        <v>193.19000000000003</v>
      </c>
    </row>
    <row r="49" spans="1:17">
      <c r="O49" s="6"/>
    </row>
    <row r="50" spans="1:17">
      <c r="A50" s="3" t="s">
        <v>71</v>
      </c>
      <c r="O50" s="6"/>
    </row>
    <row r="51" spans="1:17">
      <c r="A51" s="3"/>
      <c r="B51" s="3">
        <v>2006</v>
      </c>
      <c r="C51" s="3">
        <v>2007</v>
      </c>
      <c r="D51" s="3">
        <v>2008</v>
      </c>
      <c r="E51" s="3">
        <v>2009</v>
      </c>
      <c r="F51" s="3">
        <v>2010</v>
      </c>
      <c r="G51" s="3">
        <v>2011</v>
      </c>
      <c r="H51" s="3">
        <v>2012</v>
      </c>
      <c r="I51" s="3">
        <v>2013</v>
      </c>
      <c r="J51" s="3">
        <v>2014</v>
      </c>
      <c r="K51" s="3">
        <v>2015</v>
      </c>
      <c r="L51" s="3">
        <v>2016</v>
      </c>
      <c r="M51" s="3">
        <v>2017</v>
      </c>
      <c r="N51" s="3">
        <v>2018</v>
      </c>
      <c r="O51" s="3">
        <v>2019</v>
      </c>
      <c r="P51" s="3">
        <v>2020</v>
      </c>
      <c r="Q51" s="3">
        <v>2021</v>
      </c>
    </row>
    <row r="52" spans="1:17">
      <c r="A52" s="2" t="s">
        <v>0</v>
      </c>
      <c r="B52" s="31"/>
      <c r="C52" s="31"/>
      <c r="D52" s="6">
        <v>21.5</v>
      </c>
      <c r="E52" s="6">
        <v>23.2</v>
      </c>
      <c r="F52" s="6">
        <v>27.4</v>
      </c>
      <c r="G52" s="6">
        <v>35.4</v>
      </c>
      <c r="H52" s="36">
        <v>24.7</v>
      </c>
      <c r="I52" s="36">
        <v>25.2</v>
      </c>
      <c r="J52" s="36">
        <v>32.200000000000003</v>
      </c>
      <c r="K52" s="36">
        <v>34</v>
      </c>
      <c r="L52" s="36">
        <v>38.200000000000003</v>
      </c>
      <c r="M52" s="36">
        <v>37.4</v>
      </c>
      <c r="N52" s="36">
        <v>39.799999999999997</v>
      </c>
      <c r="O52" s="6">
        <v>36.4</v>
      </c>
      <c r="P52" s="6">
        <v>48.7</v>
      </c>
      <c r="Q52" s="6">
        <v>38.700000000000003</v>
      </c>
    </row>
    <row r="53" spans="1:17">
      <c r="A53" s="2" t="s">
        <v>1</v>
      </c>
      <c r="B53" s="31"/>
      <c r="C53" s="31"/>
      <c r="D53" s="6">
        <v>13.885</v>
      </c>
      <c r="E53" s="6">
        <v>18.86</v>
      </c>
      <c r="F53" s="6">
        <v>21.838000000000001</v>
      </c>
      <c r="G53" s="6">
        <v>18.695</v>
      </c>
      <c r="H53" s="36">
        <v>24.356999999999999</v>
      </c>
      <c r="I53" s="36">
        <v>31.224</v>
      </c>
      <c r="J53" s="36">
        <v>31.847999999999999</v>
      </c>
      <c r="K53" s="36">
        <v>41.804000000000002</v>
      </c>
      <c r="L53" s="36">
        <v>47.329000000000001</v>
      </c>
      <c r="M53" s="36">
        <v>49.143000000000001</v>
      </c>
      <c r="N53" s="36">
        <v>53.915999999999997</v>
      </c>
      <c r="O53" s="6">
        <v>58.424999999999997</v>
      </c>
      <c r="P53" s="6">
        <v>61.854999999999997</v>
      </c>
      <c r="Q53" s="6">
        <v>70.792000000000002</v>
      </c>
    </row>
    <row r="54" spans="1:17">
      <c r="A54" s="2" t="s">
        <v>2</v>
      </c>
      <c r="B54" s="31"/>
      <c r="C54" s="31"/>
      <c r="D54" s="6">
        <v>13.899900000000001</v>
      </c>
      <c r="E54" s="6">
        <v>14.767300000000001</v>
      </c>
      <c r="F54" s="6">
        <v>19.8292</v>
      </c>
      <c r="G54" s="6">
        <v>20.1374</v>
      </c>
      <c r="H54" s="36">
        <v>25.77</v>
      </c>
      <c r="I54" s="36">
        <v>31.163</v>
      </c>
      <c r="J54" s="36">
        <v>35.794499999999999</v>
      </c>
      <c r="K54" s="36">
        <v>43.215600000000002</v>
      </c>
      <c r="L54" s="36">
        <v>25.802900000000001</v>
      </c>
      <c r="M54" s="36">
        <v>27.516999999999999</v>
      </c>
      <c r="N54" s="36">
        <v>28.369499999999999</v>
      </c>
      <c r="O54" s="6">
        <v>35.931899999999999</v>
      </c>
      <c r="P54" s="6">
        <v>31.526199999999999</v>
      </c>
      <c r="Q54" s="6">
        <v>36.517000000000003</v>
      </c>
    </row>
    <row r="55" spans="1:17">
      <c r="A55" s="2" t="s">
        <v>3</v>
      </c>
      <c r="B55" s="31"/>
      <c r="C55" s="31"/>
      <c r="D55" s="6">
        <v>36.9</v>
      </c>
      <c r="E55" s="6">
        <v>30</v>
      </c>
      <c r="F55" s="6">
        <v>37.700000000000003</v>
      </c>
      <c r="G55" s="6">
        <v>30.6</v>
      </c>
      <c r="H55" s="36">
        <v>23.2</v>
      </c>
      <c r="I55" s="36">
        <v>21.9</v>
      </c>
      <c r="J55" s="36">
        <v>22.8</v>
      </c>
      <c r="K55" s="36">
        <v>24</v>
      </c>
      <c r="L55" s="36">
        <v>28.9</v>
      </c>
      <c r="M55" s="36">
        <v>23.9</v>
      </c>
      <c r="N55" s="36">
        <v>27.7</v>
      </c>
      <c r="O55" s="6">
        <v>29.7</v>
      </c>
      <c r="P55" s="6">
        <v>36.1</v>
      </c>
      <c r="Q55" s="6">
        <v>33.9</v>
      </c>
    </row>
    <row r="56" spans="1:17">
      <c r="A56" s="2" t="s">
        <v>4</v>
      </c>
      <c r="B56" s="31"/>
      <c r="C56" s="31"/>
      <c r="D56" s="6">
        <v>10.568</v>
      </c>
      <c r="E56" s="6">
        <v>6.734</v>
      </c>
      <c r="F56" s="6">
        <v>10.157</v>
      </c>
      <c r="G56" s="6">
        <v>11.984999999999999</v>
      </c>
      <c r="H56" s="36">
        <v>13.544</v>
      </c>
      <c r="I56" s="36">
        <v>13.603</v>
      </c>
      <c r="J56" s="36">
        <v>11.028</v>
      </c>
      <c r="K56" s="36">
        <v>0</v>
      </c>
      <c r="L56" s="36">
        <v>0</v>
      </c>
      <c r="M56" s="36">
        <v>16.096</v>
      </c>
      <c r="N56" s="36">
        <v>25.39</v>
      </c>
      <c r="O56" s="6">
        <v>19.678999999999998</v>
      </c>
      <c r="P56" s="6">
        <v>22.945</v>
      </c>
      <c r="Q56" s="6">
        <v>33.633000000000003</v>
      </c>
    </row>
    <row r="57" spans="1:17">
      <c r="A57" s="2" t="s">
        <v>5</v>
      </c>
      <c r="B57" s="31"/>
      <c r="C57" s="31"/>
      <c r="D57" s="6">
        <v>18.600999999999999</v>
      </c>
      <c r="E57" s="6">
        <v>16.053999999999998</v>
      </c>
      <c r="F57" s="6">
        <v>21.716000000000001</v>
      </c>
      <c r="G57" s="6">
        <v>18.902000000000001</v>
      </c>
      <c r="H57" s="36">
        <v>16.5</v>
      </c>
      <c r="I57" s="36">
        <v>25.9</v>
      </c>
      <c r="J57" s="36">
        <v>19.2</v>
      </c>
      <c r="K57" s="36">
        <v>25.7</v>
      </c>
      <c r="L57" s="36">
        <v>22.9</v>
      </c>
      <c r="M57" s="36">
        <v>34.799999999999997</v>
      </c>
      <c r="N57" s="36">
        <v>38</v>
      </c>
      <c r="O57" s="6">
        <v>41</v>
      </c>
      <c r="P57" s="6">
        <v>47.5</v>
      </c>
      <c r="Q57" s="6">
        <v>30.8</v>
      </c>
    </row>
    <row r="58" spans="1:17">
      <c r="A58" s="2" t="s">
        <v>6</v>
      </c>
      <c r="B58" s="31"/>
      <c r="C58" s="31"/>
      <c r="D58" s="6">
        <v>15.3</v>
      </c>
      <c r="E58" s="6">
        <v>10.8</v>
      </c>
      <c r="F58" s="6">
        <v>10.7</v>
      </c>
      <c r="G58" s="6">
        <v>12.9</v>
      </c>
      <c r="H58" s="36">
        <v>14.5</v>
      </c>
      <c r="I58" s="36">
        <v>14.265000000000001</v>
      </c>
      <c r="J58" s="36">
        <v>23.35</v>
      </c>
      <c r="K58" s="36">
        <v>19.658999999999999</v>
      </c>
      <c r="L58" s="36">
        <v>17.863</v>
      </c>
      <c r="M58" s="36">
        <v>19.201000000000001</v>
      </c>
      <c r="N58" s="36">
        <v>20.812999999999999</v>
      </c>
      <c r="O58" s="6">
        <v>20.577999999999999</v>
      </c>
      <c r="P58" s="6">
        <v>21.350999999999999</v>
      </c>
      <c r="Q58" s="6">
        <v>21.645</v>
      </c>
    </row>
    <row r="59" spans="1:17">
      <c r="A59" s="2" t="s">
        <v>7</v>
      </c>
      <c r="B59" s="31"/>
      <c r="C59" s="31"/>
      <c r="D59" s="6">
        <v>12.657</v>
      </c>
      <c r="E59" s="6">
        <v>11.73</v>
      </c>
      <c r="F59" s="6">
        <v>15.067</v>
      </c>
      <c r="G59" s="6">
        <v>19.353999999999999</v>
      </c>
      <c r="H59" s="36">
        <v>24.646999999999998</v>
      </c>
      <c r="I59" s="36">
        <v>27.669</v>
      </c>
      <c r="J59" s="36">
        <v>28.524000000000001</v>
      </c>
      <c r="K59" s="36">
        <v>32.747999999999998</v>
      </c>
      <c r="L59" s="36">
        <v>28.224</v>
      </c>
      <c r="M59" s="36">
        <v>32.006</v>
      </c>
      <c r="N59" s="36">
        <v>30.077999999999999</v>
      </c>
      <c r="O59" s="6">
        <v>33.981999999999999</v>
      </c>
      <c r="P59" s="6">
        <v>33.311</v>
      </c>
      <c r="Q59" s="6">
        <v>40.469000000000001</v>
      </c>
    </row>
    <row r="60" spans="1:17">
      <c r="A60" s="2" t="s">
        <v>8</v>
      </c>
      <c r="B60" s="31"/>
      <c r="C60" s="31"/>
      <c r="D60" s="6">
        <v>6.3939500000000002</v>
      </c>
      <c r="E60" s="6">
        <v>5.708977</v>
      </c>
      <c r="F60" s="6">
        <v>4.625648</v>
      </c>
      <c r="G60" s="6">
        <v>5.0178640000000003</v>
      </c>
      <c r="H60" s="36">
        <v>4.0497579999999997</v>
      </c>
      <c r="I60" s="36">
        <v>2.9194100000000001</v>
      </c>
      <c r="J60" s="36">
        <v>3.4667859999999999</v>
      </c>
      <c r="K60" s="36">
        <v>4.4311350000000003</v>
      </c>
      <c r="L60" s="36">
        <v>4.2762830000000003</v>
      </c>
      <c r="M60" s="36">
        <v>3.675163</v>
      </c>
      <c r="N60" s="36">
        <v>4.5042839999999993</v>
      </c>
      <c r="O60" s="6">
        <v>5.3345200000000004</v>
      </c>
      <c r="P60" s="6">
        <v>6.1018350000000003</v>
      </c>
      <c r="Q60" s="6">
        <v>5.7560000000000002</v>
      </c>
    </row>
    <row r="61" spans="1:17">
      <c r="A61" s="2" t="s">
        <v>9</v>
      </c>
      <c r="B61" s="31"/>
      <c r="C61" s="31"/>
      <c r="D61" s="6">
        <v>4.9930000000000003</v>
      </c>
      <c r="E61" s="6">
        <v>5.0609999999999999</v>
      </c>
      <c r="F61" s="6">
        <v>6.74</v>
      </c>
      <c r="G61" s="6">
        <v>6.4740000000000002</v>
      </c>
      <c r="H61" s="36">
        <v>10.17</v>
      </c>
      <c r="I61" s="36">
        <v>11.837</v>
      </c>
      <c r="J61" s="36">
        <v>15.486000000000001</v>
      </c>
      <c r="K61" s="36">
        <v>15.715</v>
      </c>
      <c r="L61" s="36">
        <v>25.97</v>
      </c>
      <c r="M61" s="36">
        <v>36.616</v>
      </c>
      <c r="N61" s="36">
        <v>32.692</v>
      </c>
      <c r="O61" s="6">
        <v>27.866</v>
      </c>
      <c r="P61" s="6">
        <v>21.099</v>
      </c>
      <c r="Q61" s="6">
        <v>18.507999999999999</v>
      </c>
    </row>
    <row r="62" spans="1:17">
      <c r="A62" s="2" t="s">
        <v>10</v>
      </c>
      <c r="B62" s="31"/>
      <c r="C62" s="31"/>
      <c r="D62" s="6">
        <v>9.1999999999999993</v>
      </c>
      <c r="E62" s="6">
        <v>11.3</v>
      </c>
      <c r="F62" s="6">
        <v>14.4</v>
      </c>
      <c r="G62" s="6">
        <v>15.4</v>
      </c>
      <c r="H62" s="36">
        <v>17.899999999999999</v>
      </c>
      <c r="I62" s="36">
        <v>19.899999999999999</v>
      </c>
      <c r="J62" s="36">
        <v>23.5</v>
      </c>
      <c r="K62" s="36">
        <v>23.6</v>
      </c>
      <c r="L62" s="36">
        <v>27.1</v>
      </c>
      <c r="M62" s="36">
        <v>27.7</v>
      </c>
      <c r="N62" s="36">
        <v>29.4</v>
      </c>
      <c r="O62" s="6">
        <v>30.7</v>
      </c>
      <c r="P62" s="6">
        <v>32.9</v>
      </c>
      <c r="Q62" s="6">
        <v>35</v>
      </c>
    </row>
    <row r="63" spans="1:17">
      <c r="A63" s="2" t="s">
        <v>11</v>
      </c>
      <c r="B63" s="31"/>
      <c r="C63" s="31"/>
      <c r="D63" s="6">
        <v>12.6</v>
      </c>
      <c r="E63" s="6">
        <v>17.8</v>
      </c>
      <c r="F63" s="6">
        <v>12.5</v>
      </c>
      <c r="G63" s="6">
        <v>19.100000000000001</v>
      </c>
      <c r="H63" s="36">
        <v>15.5</v>
      </c>
      <c r="I63" s="36">
        <v>20.7</v>
      </c>
      <c r="J63" s="36">
        <v>21.2</v>
      </c>
      <c r="K63" s="36">
        <v>21.3</v>
      </c>
      <c r="L63" s="36">
        <v>21.3</v>
      </c>
      <c r="M63" s="36">
        <v>18.8</v>
      </c>
      <c r="N63" s="36">
        <v>19.3</v>
      </c>
      <c r="O63" s="6">
        <v>18.600000000000001</v>
      </c>
      <c r="P63" s="6">
        <v>18.399999999999999</v>
      </c>
      <c r="Q63" s="6">
        <v>20.3</v>
      </c>
    </row>
    <row r="64" spans="1:17">
      <c r="A64" s="2" t="s">
        <v>12</v>
      </c>
      <c r="B64" s="31"/>
      <c r="C64" s="31"/>
      <c r="D64" s="6">
        <v>15.577999999999999</v>
      </c>
      <c r="E64" s="6">
        <v>18.503</v>
      </c>
      <c r="F64" s="6">
        <v>16.04</v>
      </c>
      <c r="G64" s="6">
        <v>17.739000000000001</v>
      </c>
      <c r="H64" s="36">
        <v>21.276</v>
      </c>
      <c r="I64" s="36">
        <v>25.701000000000001</v>
      </c>
      <c r="J64" s="36">
        <v>24.138999999999999</v>
      </c>
      <c r="K64" s="36">
        <v>16.567</v>
      </c>
      <c r="L64" s="36">
        <v>15.798</v>
      </c>
      <c r="M64" s="36">
        <v>15.529</v>
      </c>
      <c r="N64" s="36">
        <v>15.367000000000001</v>
      </c>
      <c r="O64" s="6">
        <v>16.626999999999999</v>
      </c>
      <c r="P64" s="6">
        <v>16.981000000000002</v>
      </c>
      <c r="Q64" s="6">
        <v>17.957999999999998</v>
      </c>
    </row>
    <row r="65" spans="1:17">
      <c r="A65" s="3" t="s">
        <v>37</v>
      </c>
      <c r="B65" s="31"/>
      <c r="C65" s="31"/>
      <c r="D65" s="37">
        <f t="shared" ref="D65:M65" si="6">SUM(D52:D64)</f>
        <v>192.07584999999997</v>
      </c>
      <c r="E65" s="37">
        <f t="shared" si="6"/>
        <v>190.51827700000001</v>
      </c>
      <c r="F65" s="37">
        <f t="shared" si="6"/>
        <v>218.71284800000001</v>
      </c>
      <c r="G65" s="37">
        <f t="shared" si="6"/>
        <v>231.70426400000002</v>
      </c>
      <c r="H65" s="37">
        <f t="shared" si="6"/>
        <v>236.11375799999999</v>
      </c>
      <c r="I65" s="37">
        <f t="shared" si="6"/>
        <v>271.98140999999998</v>
      </c>
      <c r="J65" s="37">
        <f t="shared" si="6"/>
        <v>292.53628600000002</v>
      </c>
      <c r="K65" s="37">
        <f t="shared" si="6"/>
        <v>302.739735</v>
      </c>
      <c r="L65" s="37">
        <f t="shared" si="6"/>
        <v>303.663183</v>
      </c>
      <c r="M65" s="37">
        <f t="shared" si="6"/>
        <v>342.38316299999997</v>
      </c>
      <c r="N65" s="37">
        <f>SUM(N52:N64)</f>
        <v>365.32978399999996</v>
      </c>
      <c r="O65" s="8">
        <f>SUM(O52:O64)</f>
        <v>374.82341999999994</v>
      </c>
      <c r="P65" s="8">
        <f>SUM(P52:P64)</f>
        <v>398.77003499999989</v>
      </c>
      <c r="Q65" s="8">
        <f>SUM(Q52:Q64)</f>
        <v>403.97799999999995</v>
      </c>
    </row>
    <row r="66" spans="1:17">
      <c r="A66" s="2" t="s">
        <v>13</v>
      </c>
      <c r="B66" s="31"/>
      <c r="C66" s="31"/>
      <c r="D66" s="6">
        <v>0</v>
      </c>
      <c r="E66" s="6">
        <v>0</v>
      </c>
      <c r="F66" s="6">
        <v>0</v>
      </c>
      <c r="G66" s="6">
        <v>0</v>
      </c>
      <c r="H66" s="36">
        <v>0</v>
      </c>
      <c r="I66" s="36">
        <v>0.95699999999999996</v>
      </c>
      <c r="J66" s="36">
        <v>0.98699999999999999</v>
      </c>
      <c r="K66" s="36">
        <v>1.091</v>
      </c>
      <c r="L66" s="36">
        <v>1.3180000000000001</v>
      </c>
      <c r="M66" s="36">
        <v>1.208</v>
      </c>
      <c r="N66" s="36">
        <v>1.5249999999999999</v>
      </c>
      <c r="O66" s="6">
        <v>1.204</v>
      </c>
      <c r="P66" s="6">
        <v>0.67600000000000005</v>
      </c>
      <c r="Q66" s="6">
        <v>1.0329999999999999</v>
      </c>
    </row>
    <row r="67" spans="1:17">
      <c r="A67" s="2" t="s">
        <v>15</v>
      </c>
      <c r="B67" s="31"/>
      <c r="C67" s="31"/>
      <c r="D67" s="30"/>
      <c r="E67" s="30"/>
      <c r="F67" s="6">
        <v>0</v>
      </c>
      <c r="G67" s="6">
        <v>0</v>
      </c>
      <c r="H67" s="36">
        <v>0</v>
      </c>
      <c r="I67" s="36">
        <v>0</v>
      </c>
      <c r="J67" s="36">
        <v>3.1100000000000003E-2</v>
      </c>
      <c r="K67" s="36">
        <v>0.18419999999999997</v>
      </c>
      <c r="L67" s="36">
        <v>0.1497</v>
      </c>
      <c r="M67" s="36">
        <v>0.16190000000000002</v>
      </c>
      <c r="N67" s="36">
        <v>4.5999999999999999E-2</v>
      </c>
      <c r="O67" s="6">
        <v>7.1999999999999995E-2</v>
      </c>
      <c r="P67" s="6">
        <v>6.9099999999999995E-2</v>
      </c>
      <c r="Q67" s="6">
        <v>2.9000000000000001E-2</v>
      </c>
    </row>
    <row r="68" spans="1:17">
      <c r="A68" s="2" t="s">
        <v>16</v>
      </c>
      <c r="B68" s="31"/>
      <c r="C68" s="31"/>
      <c r="D68" s="30"/>
      <c r="E68" s="30"/>
      <c r="F68" s="6">
        <v>0</v>
      </c>
      <c r="G68" s="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6">
        <v>0</v>
      </c>
      <c r="P68" s="6">
        <v>0.14791799999999999</v>
      </c>
      <c r="Q68" s="6">
        <v>0.08</v>
      </c>
    </row>
    <row r="69" spans="1:17">
      <c r="A69" s="2" t="s">
        <v>17</v>
      </c>
      <c r="B69" s="31"/>
      <c r="C69" s="31"/>
      <c r="D69" s="30"/>
      <c r="E69" s="30"/>
      <c r="F69" s="6">
        <v>0.54040600000000005</v>
      </c>
      <c r="G69" s="6">
        <v>0.19193399999999999</v>
      </c>
      <c r="H69" s="36">
        <v>0.21457200000000001</v>
      </c>
      <c r="I69" s="36">
        <v>0.23155300000000001</v>
      </c>
      <c r="J69" s="36">
        <v>0.24480000000000002</v>
      </c>
      <c r="K69" s="36">
        <v>0</v>
      </c>
      <c r="L69" s="36">
        <v>0</v>
      </c>
      <c r="M69" s="36">
        <v>0</v>
      </c>
      <c r="N69" s="36">
        <v>0</v>
      </c>
      <c r="O69" s="6">
        <v>0</v>
      </c>
      <c r="P69" s="6">
        <v>0</v>
      </c>
      <c r="Q69" s="6">
        <v>0</v>
      </c>
    </row>
    <row r="70" spans="1:17">
      <c r="A70" s="2" t="s">
        <v>18</v>
      </c>
      <c r="B70" s="31"/>
      <c r="C70" s="31"/>
      <c r="D70" s="30"/>
      <c r="E70" s="30"/>
      <c r="F70" s="6">
        <v>0</v>
      </c>
      <c r="G70" s="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6">
        <v>0</v>
      </c>
      <c r="P70" s="6">
        <v>0</v>
      </c>
      <c r="Q70" s="6">
        <v>0</v>
      </c>
    </row>
    <row r="71" spans="1:17">
      <c r="A71" s="3" t="s">
        <v>35</v>
      </c>
      <c r="B71" s="31"/>
      <c r="C71" s="31"/>
      <c r="D71" s="8">
        <f t="shared" ref="D71:M71" si="7">SUM(D65:D70)</f>
        <v>192.07584999999997</v>
      </c>
      <c r="E71" s="8">
        <f t="shared" si="7"/>
        <v>190.51827700000001</v>
      </c>
      <c r="F71" s="8">
        <f t="shared" si="7"/>
        <v>219.253254</v>
      </c>
      <c r="G71" s="8">
        <f t="shared" si="7"/>
        <v>231.89619800000003</v>
      </c>
      <c r="H71" s="8">
        <f t="shared" si="7"/>
        <v>236.32832999999999</v>
      </c>
      <c r="I71" s="8">
        <f t="shared" si="7"/>
        <v>273.169963</v>
      </c>
      <c r="J71" s="8">
        <f t="shared" si="7"/>
        <v>293.79918600000002</v>
      </c>
      <c r="K71" s="8">
        <f t="shared" si="7"/>
        <v>304.01493499999998</v>
      </c>
      <c r="L71" s="8">
        <f t="shared" si="7"/>
        <v>305.13088299999998</v>
      </c>
      <c r="M71" s="8">
        <f t="shared" si="7"/>
        <v>343.753063</v>
      </c>
      <c r="N71" s="8">
        <f>SUM(N65:N70)</f>
        <v>366.90078399999993</v>
      </c>
      <c r="O71" s="8">
        <f>SUM(O65:O70)</f>
        <v>376.09941999999995</v>
      </c>
      <c r="P71" s="8">
        <f>SUM(P65:P70)</f>
        <v>399.66305299999988</v>
      </c>
      <c r="Q71" s="8">
        <f>SUM(Q65:Q70)</f>
        <v>405.11999999999995</v>
      </c>
    </row>
    <row r="72" spans="1:17">
      <c r="O72" s="6"/>
    </row>
    <row r="73" spans="1:17">
      <c r="A73" s="3" t="s">
        <v>72</v>
      </c>
      <c r="O73" s="6"/>
    </row>
    <row r="74" spans="1:17">
      <c r="A74" s="3"/>
      <c r="B74" s="3">
        <v>2006</v>
      </c>
      <c r="C74" s="3">
        <v>2007</v>
      </c>
      <c r="D74" s="3">
        <v>2008</v>
      </c>
      <c r="E74" s="3">
        <v>2009</v>
      </c>
      <c r="F74" s="3">
        <v>2010</v>
      </c>
      <c r="G74" s="3">
        <v>2011</v>
      </c>
      <c r="H74" s="3">
        <v>2012</v>
      </c>
      <c r="I74" s="3">
        <v>2013</v>
      </c>
      <c r="J74" s="3">
        <v>2014</v>
      </c>
      <c r="K74" s="3">
        <v>2015</v>
      </c>
      <c r="L74" s="3">
        <v>2016</v>
      </c>
      <c r="M74" s="3">
        <v>2017</v>
      </c>
      <c r="N74" s="3">
        <v>2018</v>
      </c>
      <c r="O74" s="44">
        <v>2019</v>
      </c>
      <c r="P74" s="44">
        <v>2020</v>
      </c>
      <c r="Q74" s="44">
        <v>2021</v>
      </c>
    </row>
    <row r="75" spans="1:17">
      <c r="A75" s="2" t="s">
        <v>0</v>
      </c>
      <c r="B75" s="31"/>
      <c r="C75" s="31"/>
      <c r="D75" s="6">
        <v>8.5</v>
      </c>
      <c r="E75" s="6">
        <v>12.6</v>
      </c>
      <c r="F75" s="6">
        <v>13.9</v>
      </c>
      <c r="G75" s="6">
        <v>9.1999999999999993</v>
      </c>
      <c r="H75" s="36">
        <v>8.6</v>
      </c>
      <c r="I75" s="36">
        <v>6.2</v>
      </c>
      <c r="J75" s="36">
        <v>15</v>
      </c>
      <c r="K75" s="36">
        <v>8.3000000000000007</v>
      </c>
      <c r="L75" s="36">
        <v>10.4</v>
      </c>
      <c r="M75" s="36">
        <v>11</v>
      </c>
      <c r="N75" s="36">
        <v>17.8</v>
      </c>
      <c r="O75" s="6">
        <v>15</v>
      </c>
      <c r="P75" s="6">
        <v>9.1</v>
      </c>
      <c r="Q75" s="6">
        <v>21.2</v>
      </c>
    </row>
    <row r="76" spans="1:17">
      <c r="A76" s="2" t="s">
        <v>1</v>
      </c>
      <c r="B76" s="31"/>
      <c r="C76" s="31"/>
      <c r="D76" s="6">
        <v>16.844999999999999</v>
      </c>
      <c r="E76" s="6">
        <v>19.721</v>
      </c>
      <c r="F76" s="6">
        <v>29.716999999999999</v>
      </c>
      <c r="G76" s="6">
        <v>19.225000000000001</v>
      </c>
      <c r="H76" s="36">
        <v>19.478999999999999</v>
      </c>
      <c r="I76" s="36">
        <v>14.929</v>
      </c>
      <c r="J76" s="36">
        <v>17.486000000000001</v>
      </c>
      <c r="K76" s="36">
        <v>12.603999999999999</v>
      </c>
      <c r="L76" s="36">
        <v>15.16</v>
      </c>
      <c r="M76" s="36">
        <v>13.185</v>
      </c>
      <c r="N76" s="36">
        <v>17.986000000000001</v>
      </c>
      <c r="O76" s="6">
        <v>16.527999999999999</v>
      </c>
      <c r="P76" s="6">
        <v>15.279</v>
      </c>
      <c r="Q76" s="6">
        <v>19.486999999999998</v>
      </c>
    </row>
    <row r="77" spans="1:17">
      <c r="A77" s="2" t="s">
        <v>2</v>
      </c>
      <c r="B77" s="31"/>
      <c r="C77" s="31"/>
      <c r="D77" s="6">
        <v>19.458600000000001</v>
      </c>
      <c r="E77" s="6">
        <v>28.9392</v>
      </c>
      <c r="F77" s="6">
        <v>40.854599999999998</v>
      </c>
      <c r="G77" s="6">
        <v>41.9298</v>
      </c>
      <c r="H77" s="36">
        <v>48.660400000000003</v>
      </c>
      <c r="I77" s="36">
        <v>55.709099999999999</v>
      </c>
      <c r="J77" s="36">
        <v>44.671300000000002</v>
      </c>
      <c r="K77" s="36">
        <v>36.913499999999999</v>
      </c>
      <c r="L77" s="36">
        <v>31.913499999999999</v>
      </c>
      <c r="M77" s="36">
        <v>34.706199999999995</v>
      </c>
      <c r="N77" s="36">
        <v>22.586200000000002</v>
      </c>
      <c r="O77" s="6">
        <v>21.874600000000001</v>
      </c>
      <c r="P77" s="6">
        <v>22.997</v>
      </c>
      <c r="Q77" s="6">
        <v>28.402999999999999</v>
      </c>
    </row>
    <row r="78" spans="1:17">
      <c r="A78" s="2" t="s">
        <v>3</v>
      </c>
      <c r="B78" s="31"/>
      <c r="C78" s="31"/>
      <c r="D78" s="6">
        <v>15.6</v>
      </c>
      <c r="E78" s="6">
        <v>17.7</v>
      </c>
      <c r="F78" s="6">
        <v>23.9</v>
      </c>
      <c r="G78" s="6">
        <v>30.7</v>
      </c>
      <c r="H78" s="36">
        <v>31</v>
      </c>
      <c r="I78" s="36">
        <v>27.4</v>
      </c>
      <c r="J78" s="36">
        <v>17.899999999999999</v>
      </c>
      <c r="K78" s="36">
        <v>17</v>
      </c>
      <c r="L78" s="36">
        <v>15.5</v>
      </c>
      <c r="M78" s="36">
        <v>16.8</v>
      </c>
      <c r="N78" s="36">
        <v>8.6</v>
      </c>
      <c r="O78" s="6">
        <v>13.1</v>
      </c>
      <c r="P78" s="6">
        <v>16.399999999999999</v>
      </c>
      <c r="Q78" s="6">
        <v>23.3</v>
      </c>
    </row>
    <row r="79" spans="1:17">
      <c r="A79" s="2" t="s">
        <v>4</v>
      </c>
      <c r="B79" s="31"/>
      <c r="C79" s="31"/>
      <c r="D79" s="6">
        <v>3.3239999999999998</v>
      </c>
      <c r="E79" s="6">
        <v>11.904</v>
      </c>
      <c r="F79" s="6">
        <v>8.7899999999999991</v>
      </c>
      <c r="G79" s="6">
        <v>12.013</v>
      </c>
      <c r="H79" s="36">
        <v>11.268000000000001</v>
      </c>
      <c r="I79" s="36">
        <v>10.029</v>
      </c>
      <c r="J79" s="36">
        <v>11.324999999999999</v>
      </c>
      <c r="K79" s="36">
        <v>12.579000000000001</v>
      </c>
      <c r="L79" s="36">
        <v>12.516999999999999</v>
      </c>
      <c r="M79" s="36">
        <v>16.710999999999999</v>
      </c>
      <c r="N79" s="36">
        <v>18.038</v>
      </c>
      <c r="O79" s="6">
        <v>19.376999999999999</v>
      </c>
      <c r="P79" s="6">
        <v>16.539000000000001</v>
      </c>
      <c r="Q79" s="6">
        <v>12.89</v>
      </c>
    </row>
    <row r="80" spans="1:17">
      <c r="A80" s="2" t="s">
        <v>5</v>
      </c>
      <c r="B80" s="31"/>
      <c r="C80" s="31"/>
      <c r="D80" s="6">
        <v>19.498999999999999</v>
      </c>
      <c r="E80" s="6">
        <v>8.0269999999999992</v>
      </c>
      <c r="F80" s="6">
        <v>6.1390000000000002</v>
      </c>
      <c r="G80" s="6">
        <v>4.5289999999999999</v>
      </c>
      <c r="H80" s="36">
        <v>4.4000000000000004</v>
      </c>
      <c r="I80" s="36">
        <v>4.4000000000000004</v>
      </c>
      <c r="J80" s="36">
        <v>5.7</v>
      </c>
      <c r="K80" s="36">
        <v>70.3</v>
      </c>
      <c r="L80" s="36">
        <v>77.599999999999994</v>
      </c>
      <c r="M80" s="36">
        <v>83.6</v>
      </c>
      <c r="N80" s="36">
        <v>84.6</v>
      </c>
      <c r="O80" s="6">
        <v>89.7</v>
      </c>
      <c r="P80" s="6">
        <v>87.3</v>
      </c>
      <c r="Q80" s="6">
        <v>107.1</v>
      </c>
    </row>
    <row r="81" spans="1:17">
      <c r="A81" s="2" t="s">
        <v>6</v>
      </c>
      <c r="B81" s="31"/>
      <c r="C81" s="31"/>
      <c r="D81" s="6">
        <v>5.2</v>
      </c>
      <c r="E81" s="6">
        <v>5.6</v>
      </c>
      <c r="F81" s="6">
        <v>5.3</v>
      </c>
      <c r="G81" s="6">
        <v>6.1</v>
      </c>
      <c r="H81" s="36">
        <v>4.7</v>
      </c>
      <c r="I81" s="36">
        <v>6.0090000000000003</v>
      </c>
      <c r="J81" s="36">
        <v>3.5289999999999999</v>
      </c>
      <c r="K81" s="36">
        <v>3.7280000000000002</v>
      </c>
      <c r="L81" s="36">
        <v>4.407</v>
      </c>
      <c r="M81" s="36">
        <v>4.7919999999999998</v>
      </c>
      <c r="N81" s="36">
        <v>1.734</v>
      </c>
      <c r="O81" s="6">
        <v>4.2939999999999996</v>
      </c>
      <c r="P81" s="6">
        <v>2.4380000000000002</v>
      </c>
      <c r="Q81" s="6">
        <v>1.9079999999999999</v>
      </c>
    </row>
    <row r="82" spans="1:17">
      <c r="A82" s="2" t="s">
        <v>7</v>
      </c>
      <c r="B82" s="31"/>
      <c r="C82" s="31"/>
      <c r="D82" s="6">
        <v>6.899</v>
      </c>
      <c r="E82" s="6">
        <v>9.3979999999999997</v>
      </c>
      <c r="F82" s="6">
        <v>9.1449999999999996</v>
      </c>
      <c r="G82" s="6">
        <v>11.35</v>
      </c>
      <c r="H82" s="36">
        <v>11.816000000000001</v>
      </c>
      <c r="I82" s="36">
        <v>11.945</v>
      </c>
      <c r="J82" s="36">
        <v>9.9260000000000002</v>
      </c>
      <c r="K82" s="36">
        <v>9.7710000000000008</v>
      </c>
      <c r="L82" s="36">
        <v>6.8369999999999997</v>
      </c>
      <c r="M82" s="36">
        <v>5.1509999999999998</v>
      </c>
      <c r="N82" s="36">
        <v>6.0430000000000001</v>
      </c>
      <c r="O82" s="6">
        <v>6.6269999999999998</v>
      </c>
      <c r="P82" s="6">
        <v>5.7460000000000004</v>
      </c>
      <c r="Q82" s="6">
        <v>6.4370000000000003</v>
      </c>
    </row>
    <row r="83" spans="1:17">
      <c r="A83" s="2" t="s">
        <v>8</v>
      </c>
      <c r="B83" s="31"/>
      <c r="C83" s="31"/>
      <c r="D83" s="6">
        <v>5.0570240000000002</v>
      </c>
      <c r="E83" s="6">
        <v>5.7093689999999997</v>
      </c>
      <c r="F83" s="6">
        <v>5.1828700000000003</v>
      </c>
      <c r="G83" s="6">
        <v>4.0600050000000003</v>
      </c>
      <c r="H83" s="36">
        <v>2.8851420000000001</v>
      </c>
      <c r="I83" s="36">
        <v>1.4772510000000001</v>
      </c>
      <c r="J83" s="36">
        <v>1.6531340000000001</v>
      </c>
      <c r="K83" s="36">
        <v>2.1673490000000002</v>
      </c>
      <c r="L83" s="36">
        <v>2.78234</v>
      </c>
      <c r="M83" s="36">
        <v>3.4355690000000001</v>
      </c>
      <c r="N83" s="36">
        <v>2.8313679999999999</v>
      </c>
      <c r="O83" s="6">
        <v>2.5096959999999999</v>
      </c>
      <c r="P83" s="6">
        <v>2.397516</v>
      </c>
      <c r="Q83" s="6">
        <v>2.9769999999999999</v>
      </c>
    </row>
    <row r="84" spans="1:17">
      <c r="A84" s="2" t="s">
        <v>9</v>
      </c>
      <c r="B84" s="31"/>
      <c r="C84" s="31"/>
      <c r="D84" s="6">
        <v>26.184000000000001</v>
      </c>
      <c r="E84" s="6">
        <v>26.117999999999999</v>
      </c>
      <c r="F84" s="6">
        <v>26.521999999999998</v>
      </c>
      <c r="G84" s="6">
        <v>24.25</v>
      </c>
      <c r="H84" s="36">
        <v>23.873000000000001</v>
      </c>
      <c r="I84" s="36">
        <v>19.146999999999998</v>
      </c>
      <c r="J84" s="36">
        <v>33.494</v>
      </c>
      <c r="K84" s="36">
        <v>24.67</v>
      </c>
      <c r="L84" s="36">
        <v>25.693999999999999</v>
      </c>
      <c r="M84" s="36">
        <v>24.07</v>
      </c>
      <c r="N84" s="36">
        <v>27.116</v>
      </c>
      <c r="O84" s="6">
        <v>29.079000000000001</v>
      </c>
      <c r="P84" s="6">
        <v>28.364999999999998</v>
      </c>
      <c r="Q84" s="6">
        <v>40.171999999999997</v>
      </c>
    </row>
    <row r="85" spans="1:17">
      <c r="A85" s="2" t="s">
        <v>10</v>
      </c>
      <c r="B85" s="31"/>
      <c r="C85" s="31"/>
      <c r="D85" s="6">
        <v>28.4</v>
      </c>
      <c r="E85" s="6">
        <v>30.1</v>
      </c>
      <c r="F85" s="6">
        <v>45.8</v>
      </c>
      <c r="G85" s="6">
        <v>41.8</v>
      </c>
      <c r="H85" s="36">
        <v>38.799999999999997</v>
      </c>
      <c r="I85" s="36">
        <v>36</v>
      </c>
      <c r="J85" s="36">
        <v>30.4</v>
      </c>
      <c r="K85" s="36">
        <v>29.2</v>
      </c>
      <c r="L85" s="36">
        <v>25.2</v>
      </c>
      <c r="M85" s="36">
        <v>22.8</v>
      </c>
      <c r="N85" s="36">
        <v>20.2</v>
      </c>
      <c r="O85" s="6">
        <v>18.899999999999999</v>
      </c>
      <c r="P85" s="6">
        <v>18.399999999999999</v>
      </c>
      <c r="Q85" s="6">
        <v>17.8</v>
      </c>
    </row>
    <row r="86" spans="1:17">
      <c r="A86" s="2" t="s">
        <v>11</v>
      </c>
      <c r="B86" s="31"/>
      <c r="C86" s="31"/>
      <c r="D86" s="6">
        <v>10.5</v>
      </c>
      <c r="E86" s="6">
        <v>11.3</v>
      </c>
      <c r="F86" s="6">
        <v>11.3</v>
      </c>
      <c r="G86" s="6">
        <v>16.5</v>
      </c>
      <c r="H86" s="36">
        <v>25.2</v>
      </c>
      <c r="I86" s="36">
        <v>25.6</v>
      </c>
      <c r="J86" s="36">
        <v>17.8</v>
      </c>
      <c r="K86" s="36">
        <v>15.7</v>
      </c>
      <c r="L86" s="36">
        <v>12.8</v>
      </c>
      <c r="M86" s="36">
        <v>11</v>
      </c>
      <c r="N86" s="36">
        <v>9.8000000000000007</v>
      </c>
      <c r="O86" s="6">
        <v>11.4</v>
      </c>
      <c r="P86" s="6">
        <v>11.1</v>
      </c>
      <c r="Q86" s="6">
        <v>11.3</v>
      </c>
    </row>
    <row r="87" spans="1:17">
      <c r="A87" s="2" t="s">
        <v>12</v>
      </c>
      <c r="B87" s="31"/>
      <c r="C87" s="31"/>
      <c r="D87" s="6">
        <v>8.1229999999999993</v>
      </c>
      <c r="E87" s="6">
        <v>24.913</v>
      </c>
      <c r="F87" s="6">
        <v>10.178000000000001</v>
      </c>
      <c r="G87" s="6">
        <v>8.7889999999999997</v>
      </c>
      <c r="H87" s="36">
        <v>9.7119999999999997</v>
      </c>
      <c r="I87" s="36">
        <v>8.5340000000000007</v>
      </c>
      <c r="J87" s="36">
        <v>24.254999999999999</v>
      </c>
      <c r="K87" s="36">
        <v>23.385999999999999</v>
      </c>
      <c r="L87" s="36">
        <v>21.576000000000001</v>
      </c>
      <c r="M87" s="36">
        <v>22.565999999999999</v>
      </c>
      <c r="N87" s="36">
        <v>21.626000000000001</v>
      </c>
      <c r="O87" s="6">
        <v>21.922000000000001</v>
      </c>
      <c r="P87" s="6">
        <v>20.923999999999999</v>
      </c>
      <c r="Q87" s="6">
        <v>23.968</v>
      </c>
    </row>
    <row r="88" spans="1:17">
      <c r="A88" s="3" t="s">
        <v>37</v>
      </c>
      <c r="B88" s="31"/>
      <c r="C88" s="31"/>
      <c r="D88" s="37">
        <f t="shared" ref="D88:M88" si="8">SUM(D75:D87)</f>
        <v>173.58962399999999</v>
      </c>
      <c r="E88" s="37">
        <f t="shared" si="8"/>
        <v>212.02956900000001</v>
      </c>
      <c r="F88" s="37">
        <f t="shared" si="8"/>
        <v>236.72847000000002</v>
      </c>
      <c r="G88" s="37">
        <f t="shared" si="8"/>
        <v>230.44580499999995</v>
      </c>
      <c r="H88" s="37">
        <f t="shared" si="8"/>
        <v>240.39354199999997</v>
      </c>
      <c r="I88" s="37">
        <f t="shared" si="8"/>
        <v>227.37935099999999</v>
      </c>
      <c r="J88" s="37">
        <f t="shared" si="8"/>
        <v>233.13943400000002</v>
      </c>
      <c r="K88" s="37">
        <f t="shared" si="8"/>
        <v>266.31884900000006</v>
      </c>
      <c r="L88" s="37">
        <f t="shared" si="8"/>
        <v>262.38684000000001</v>
      </c>
      <c r="M88" s="37">
        <f t="shared" si="8"/>
        <v>269.81676899999997</v>
      </c>
      <c r="N88" s="37">
        <f>SUM(N75:N87)</f>
        <v>258.96056799999997</v>
      </c>
      <c r="O88" s="8">
        <f>SUM(O75:O87)</f>
        <v>270.31129600000003</v>
      </c>
      <c r="P88" s="8">
        <f>SUM(P75:P87)</f>
        <v>256.98551600000002</v>
      </c>
      <c r="Q88" s="8">
        <f>SUM(Q75:Q87)</f>
        <v>316.94200000000006</v>
      </c>
    </row>
    <row r="89" spans="1:17">
      <c r="A89" s="2" t="s">
        <v>13</v>
      </c>
      <c r="B89" s="31"/>
      <c r="C89" s="31"/>
      <c r="D89" s="6">
        <v>0</v>
      </c>
      <c r="E89" s="6">
        <v>0</v>
      </c>
      <c r="F89" s="6">
        <v>0</v>
      </c>
      <c r="G89" s="6">
        <v>0</v>
      </c>
      <c r="H89" s="36">
        <v>0</v>
      </c>
      <c r="I89" s="36">
        <v>0.72299999999999998</v>
      </c>
      <c r="J89" s="36">
        <v>1.347</v>
      </c>
      <c r="K89" s="36">
        <v>1.4670000000000001</v>
      </c>
      <c r="L89" s="36">
        <v>1.6559999999999999</v>
      </c>
      <c r="M89" s="36">
        <v>0.71899999999999997</v>
      </c>
      <c r="N89" s="36">
        <v>0.83699999999999997</v>
      </c>
      <c r="O89" s="6">
        <v>0.81499999999999995</v>
      </c>
      <c r="P89" s="6">
        <v>0.371</v>
      </c>
      <c r="Q89" s="6">
        <v>0.06</v>
      </c>
    </row>
    <row r="90" spans="1:17">
      <c r="A90" s="2" t="s">
        <v>15</v>
      </c>
      <c r="B90" s="31"/>
      <c r="C90" s="31"/>
      <c r="D90" s="30"/>
      <c r="E90" s="30"/>
      <c r="F90" s="6">
        <v>0</v>
      </c>
      <c r="G90" s="6">
        <v>0</v>
      </c>
      <c r="H90" s="36">
        <v>0</v>
      </c>
      <c r="I90" s="36">
        <v>0</v>
      </c>
      <c r="J90" s="36">
        <v>2.4300000000000002E-2</v>
      </c>
      <c r="K90" s="36">
        <v>0</v>
      </c>
      <c r="L90" s="36">
        <v>0</v>
      </c>
      <c r="M90" s="36">
        <v>0</v>
      </c>
      <c r="N90" s="36">
        <v>0</v>
      </c>
      <c r="O90" s="6">
        <v>0</v>
      </c>
      <c r="P90" s="6">
        <v>0</v>
      </c>
      <c r="Q90" s="6">
        <v>5.1999999999999998E-2</v>
      </c>
    </row>
    <row r="91" spans="1:17">
      <c r="A91" s="2" t="s">
        <v>16</v>
      </c>
      <c r="B91" s="31"/>
      <c r="C91" s="31"/>
      <c r="D91" s="30"/>
      <c r="E91" s="30"/>
      <c r="F91" s="6">
        <v>0</v>
      </c>
      <c r="G91" s="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6">
        <v>0</v>
      </c>
      <c r="P91" s="6">
        <v>0</v>
      </c>
      <c r="Q91" s="6">
        <v>0</v>
      </c>
    </row>
    <row r="92" spans="1:17">
      <c r="A92" s="2" t="s">
        <v>17</v>
      </c>
      <c r="B92" s="31"/>
      <c r="C92" s="31"/>
      <c r="D92" s="30"/>
      <c r="E92" s="30"/>
      <c r="F92" s="6">
        <v>0</v>
      </c>
      <c r="G92" s="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6">
        <v>0</v>
      </c>
      <c r="P92" s="6">
        <v>0</v>
      </c>
      <c r="Q92" s="6">
        <v>0</v>
      </c>
    </row>
    <row r="93" spans="1:17">
      <c r="A93" s="2" t="s">
        <v>18</v>
      </c>
      <c r="B93" s="31"/>
      <c r="C93" s="31"/>
      <c r="D93" s="30"/>
      <c r="E93" s="30"/>
      <c r="F93" s="6">
        <v>0</v>
      </c>
      <c r="G93" s="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6">
        <v>0</v>
      </c>
      <c r="P93" s="6">
        <v>0</v>
      </c>
      <c r="Q93" s="6">
        <v>0</v>
      </c>
    </row>
    <row r="94" spans="1:17">
      <c r="A94" s="3" t="s">
        <v>35</v>
      </c>
      <c r="B94" s="31"/>
      <c r="C94" s="31"/>
      <c r="D94" s="8">
        <f t="shared" ref="D94:M94" si="9">SUM(D88:D93)</f>
        <v>173.58962399999999</v>
      </c>
      <c r="E94" s="8">
        <f t="shared" si="9"/>
        <v>212.02956900000001</v>
      </c>
      <c r="F94" s="8">
        <f t="shared" si="9"/>
        <v>236.72847000000002</v>
      </c>
      <c r="G94" s="8">
        <f t="shared" si="9"/>
        <v>230.44580499999995</v>
      </c>
      <c r="H94" s="8">
        <f t="shared" si="9"/>
        <v>240.39354199999997</v>
      </c>
      <c r="I94" s="8">
        <f t="shared" si="9"/>
        <v>228.102351</v>
      </c>
      <c r="J94" s="8">
        <f t="shared" si="9"/>
        <v>234.51073400000004</v>
      </c>
      <c r="K94" s="8">
        <f t="shared" si="9"/>
        <v>267.78584900000004</v>
      </c>
      <c r="L94" s="8">
        <f t="shared" si="9"/>
        <v>264.04284000000001</v>
      </c>
      <c r="M94" s="8">
        <f t="shared" si="9"/>
        <v>270.53576899999996</v>
      </c>
      <c r="N94" s="8">
        <f>SUM(N88:N93)</f>
        <v>259.79756799999996</v>
      </c>
      <c r="O94" s="8">
        <f>SUM(O88:O93)</f>
        <v>271.12629600000002</v>
      </c>
      <c r="P94" s="8">
        <f>SUM(P88:P93)</f>
        <v>257.356516</v>
      </c>
      <c r="Q94" s="8">
        <f>SUM(Q88:Q93)</f>
        <v>317.05400000000009</v>
      </c>
    </row>
    <row r="95" spans="1:17">
      <c r="O95" s="6"/>
    </row>
    <row r="96" spans="1:17">
      <c r="A96" s="3" t="s">
        <v>73</v>
      </c>
      <c r="O96" s="6"/>
    </row>
    <row r="97" spans="1:17">
      <c r="A97" s="3"/>
      <c r="B97" s="3">
        <v>2006</v>
      </c>
      <c r="C97" s="3">
        <v>2007</v>
      </c>
      <c r="D97" s="3">
        <v>2008</v>
      </c>
      <c r="E97" s="3">
        <v>2009</v>
      </c>
      <c r="F97" s="3">
        <v>2010</v>
      </c>
      <c r="G97" s="3">
        <v>2011</v>
      </c>
      <c r="H97" s="3">
        <v>2012</v>
      </c>
      <c r="I97" s="3">
        <v>2013</v>
      </c>
      <c r="J97" s="3">
        <v>2014</v>
      </c>
      <c r="K97" s="3">
        <v>2015</v>
      </c>
      <c r="L97" s="3">
        <v>2016</v>
      </c>
      <c r="M97" s="3">
        <v>2017</v>
      </c>
      <c r="N97" s="3">
        <v>2018</v>
      </c>
      <c r="O97" s="44">
        <v>2019</v>
      </c>
      <c r="P97" s="44">
        <v>2020</v>
      </c>
      <c r="Q97" s="3">
        <v>2021</v>
      </c>
    </row>
    <row r="98" spans="1:17">
      <c r="A98" s="2" t="s">
        <v>0</v>
      </c>
      <c r="B98" s="31"/>
      <c r="C98" s="31"/>
      <c r="D98" s="6">
        <v>45.9</v>
      </c>
      <c r="E98" s="6">
        <v>47.9</v>
      </c>
      <c r="F98" s="6">
        <v>61.1</v>
      </c>
      <c r="G98" s="6">
        <v>66.7</v>
      </c>
      <c r="H98" s="36">
        <v>66.400000000000006</v>
      </c>
      <c r="I98" s="36">
        <v>69.5</v>
      </c>
      <c r="J98" s="36">
        <v>49.4</v>
      </c>
      <c r="K98" s="36">
        <v>51.2</v>
      </c>
      <c r="L98" s="36">
        <v>53.2</v>
      </c>
      <c r="M98" s="36">
        <v>51.8</v>
      </c>
      <c r="N98" s="36">
        <v>50.9</v>
      </c>
      <c r="O98" s="6">
        <v>57</v>
      </c>
      <c r="P98" s="6">
        <v>51.4</v>
      </c>
      <c r="Q98" s="6">
        <v>56.2</v>
      </c>
    </row>
    <row r="99" spans="1:17">
      <c r="A99" s="2" t="s">
        <v>1</v>
      </c>
      <c r="B99" s="31"/>
      <c r="C99" s="31"/>
      <c r="D99" s="6">
        <v>37.765999999999998</v>
      </c>
      <c r="E99" s="6">
        <v>41.762</v>
      </c>
      <c r="F99" s="6">
        <v>53.987000000000002</v>
      </c>
      <c r="G99" s="6">
        <v>59.594999999999999</v>
      </c>
      <c r="H99" s="36">
        <v>63.110999999999997</v>
      </c>
      <c r="I99" s="36">
        <v>64.879000000000005</v>
      </c>
      <c r="J99" s="36">
        <v>62.619</v>
      </c>
      <c r="K99" s="36">
        <v>65.590999999999994</v>
      </c>
      <c r="L99" s="36">
        <v>62.204999999999998</v>
      </c>
      <c r="M99" s="36">
        <v>65.706000000000003</v>
      </c>
      <c r="N99" s="36">
        <v>64.899000000000001</v>
      </c>
      <c r="O99" s="6">
        <v>70.914000000000001</v>
      </c>
      <c r="P99" s="6">
        <v>74.97</v>
      </c>
      <c r="Q99" s="6">
        <v>73.373999999999995</v>
      </c>
    </row>
    <row r="100" spans="1:17">
      <c r="A100" s="2" t="s">
        <v>2</v>
      </c>
      <c r="B100" s="31"/>
      <c r="C100" s="31"/>
      <c r="D100" s="6">
        <v>26.953900000000001</v>
      </c>
      <c r="E100" s="6">
        <v>25.4879</v>
      </c>
      <c r="F100" s="6">
        <v>29.627099999999999</v>
      </c>
      <c r="G100" s="6">
        <v>31.456399999999999</v>
      </c>
      <c r="H100" s="36">
        <v>38.751800000000003</v>
      </c>
      <c r="I100" s="36">
        <v>34.948399999999999</v>
      </c>
      <c r="J100" s="36">
        <v>36.884</v>
      </c>
      <c r="K100" s="36">
        <v>36.277699999999996</v>
      </c>
      <c r="L100" s="36">
        <v>34.903100000000002</v>
      </c>
      <c r="M100" s="36">
        <v>38.228099999999998</v>
      </c>
      <c r="N100" s="36">
        <v>36.2029</v>
      </c>
      <c r="O100" s="6">
        <v>37.506999999999998</v>
      </c>
      <c r="P100" s="6">
        <v>34.709899999999998</v>
      </c>
      <c r="Q100" s="6">
        <v>34.320999999999998</v>
      </c>
    </row>
    <row r="101" spans="1:17">
      <c r="A101" s="2" t="s">
        <v>3</v>
      </c>
      <c r="B101" s="31"/>
      <c r="C101" s="31"/>
      <c r="D101" s="6">
        <v>17.399999999999999</v>
      </c>
      <c r="E101" s="6">
        <v>21.7</v>
      </c>
      <c r="F101" s="6">
        <v>27.2</v>
      </c>
      <c r="G101" s="6">
        <v>27.6</v>
      </c>
      <c r="H101" s="36">
        <v>29.3</v>
      </c>
      <c r="I101" s="36">
        <v>27.9</v>
      </c>
      <c r="J101" s="36">
        <v>30.1</v>
      </c>
      <c r="K101" s="36">
        <v>25.4</v>
      </c>
      <c r="L101" s="36">
        <v>25.6</v>
      </c>
      <c r="M101" s="36">
        <v>24.4</v>
      </c>
      <c r="N101" s="36">
        <v>24</v>
      </c>
      <c r="O101" s="6">
        <v>29.5</v>
      </c>
      <c r="P101" s="6">
        <v>29.8</v>
      </c>
      <c r="Q101" s="6">
        <v>33.799999999999997</v>
      </c>
    </row>
    <row r="102" spans="1:17">
      <c r="A102" s="2" t="s">
        <v>4</v>
      </c>
      <c r="B102" s="31"/>
      <c r="C102" s="31"/>
      <c r="D102" s="6">
        <v>13.662000000000001</v>
      </c>
      <c r="E102" s="6">
        <v>12.612</v>
      </c>
      <c r="F102" s="6">
        <v>17.635000000000002</v>
      </c>
      <c r="G102" s="6">
        <v>14.827999999999999</v>
      </c>
      <c r="H102" s="36">
        <v>16.928999999999998</v>
      </c>
      <c r="I102" s="36">
        <v>19.033999999999999</v>
      </c>
      <c r="J102" s="36">
        <v>18.077999999999999</v>
      </c>
      <c r="K102" s="36">
        <v>18.745999999999999</v>
      </c>
      <c r="L102" s="36">
        <v>16.670999999999999</v>
      </c>
      <c r="M102" s="36">
        <v>15.744</v>
      </c>
      <c r="N102" s="36">
        <v>16.907</v>
      </c>
      <c r="O102" s="6">
        <v>19.835999999999999</v>
      </c>
      <c r="P102" s="6">
        <v>21.489000000000001</v>
      </c>
      <c r="Q102" s="6">
        <v>24.875</v>
      </c>
    </row>
    <row r="103" spans="1:17">
      <c r="A103" s="2" t="s">
        <v>5</v>
      </c>
      <c r="B103" s="31"/>
      <c r="C103" s="31"/>
      <c r="D103" s="6">
        <v>22.675000000000001</v>
      </c>
      <c r="E103" s="6">
        <v>38.517000000000003</v>
      </c>
      <c r="F103" s="6">
        <v>29.135000000000002</v>
      </c>
      <c r="G103" s="6">
        <v>31.585000000000001</v>
      </c>
      <c r="H103" s="36">
        <v>39.6</v>
      </c>
      <c r="I103" s="36">
        <v>27.9</v>
      </c>
      <c r="J103" s="36">
        <v>26.3</v>
      </c>
      <c r="K103" s="36">
        <v>36.1</v>
      </c>
      <c r="L103" s="36">
        <v>38</v>
      </c>
      <c r="M103" s="36">
        <v>36</v>
      </c>
      <c r="N103" s="36">
        <v>40.200000000000003</v>
      </c>
      <c r="O103" s="6">
        <v>44.9</v>
      </c>
      <c r="P103" s="6">
        <v>37</v>
      </c>
      <c r="Q103" s="6">
        <v>43.4</v>
      </c>
    </row>
    <row r="104" spans="1:17">
      <c r="A104" s="2" t="s">
        <v>6</v>
      </c>
      <c r="B104" s="31"/>
      <c r="C104" s="31"/>
      <c r="D104" s="6">
        <v>16.5</v>
      </c>
      <c r="E104" s="6">
        <v>17.8</v>
      </c>
      <c r="F104" s="6">
        <v>21.8</v>
      </c>
      <c r="G104" s="6">
        <v>25.7</v>
      </c>
      <c r="H104" s="36">
        <v>29.1</v>
      </c>
      <c r="I104" s="36">
        <v>26.309000000000001</v>
      </c>
      <c r="J104" s="36">
        <v>31.39</v>
      </c>
      <c r="K104" s="36">
        <v>26.744</v>
      </c>
      <c r="L104" s="36">
        <v>28.312999999999999</v>
      </c>
      <c r="M104" s="36">
        <v>27.922999999999998</v>
      </c>
      <c r="N104" s="36">
        <v>27.907</v>
      </c>
      <c r="O104" s="6">
        <v>30.745999999999999</v>
      </c>
      <c r="P104" s="6">
        <v>24.297999999999998</v>
      </c>
      <c r="Q104" s="6">
        <v>54.844000000000001</v>
      </c>
    </row>
    <row r="105" spans="1:17">
      <c r="A105" s="2" t="s">
        <v>7</v>
      </c>
      <c r="B105" s="31"/>
      <c r="C105" s="31"/>
      <c r="D105" s="6">
        <v>32.21</v>
      </c>
      <c r="E105" s="6">
        <v>35.697000000000003</v>
      </c>
      <c r="F105" s="6">
        <v>33.895000000000003</v>
      </c>
      <c r="G105" s="6">
        <v>38.005000000000003</v>
      </c>
      <c r="H105" s="36">
        <v>39.942999999999998</v>
      </c>
      <c r="I105" s="36">
        <v>46.494999999999997</v>
      </c>
      <c r="J105" s="36">
        <v>45.987000000000002</v>
      </c>
      <c r="K105" s="36">
        <v>46.58</v>
      </c>
      <c r="L105" s="36">
        <v>47.45</v>
      </c>
      <c r="M105" s="36">
        <v>44.344000000000001</v>
      </c>
      <c r="N105" s="36">
        <v>50.417000000000002</v>
      </c>
      <c r="O105" s="6">
        <v>57.314</v>
      </c>
      <c r="P105" s="6">
        <v>54.542999999999999</v>
      </c>
      <c r="Q105" s="6">
        <v>26.701000000000001</v>
      </c>
    </row>
    <row r="106" spans="1:17">
      <c r="A106" s="2" t="s">
        <v>8</v>
      </c>
      <c r="B106" s="31"/>
      <c r="C106" s="31"/>
      <c r="D106" s="6">
        <v>13.099429000000001</v>
      </c>
      <c r="E106" s="6">
        <v>11.643879</v>
      </c>
      <c r="F106" s="6">
        <v>12.549064</v>
      </c>
      <c r="G106" s="6">
        <v>12.283526999999999</v>
      </c>
      <c r="H106" s="36">
        <v>10.938188</v>
      </c>
      <c r="I106" s="36">
        <v>10.029512</v>
      </c>
      <c r="J106" s="36">
        <v>10.606285</v>
      </c>
      <c r="K106" s="36">
        <v>8.1235470000000003</v>
      </c>
      <c r="L106" s="36">
        <v>8.1652459999999998</v>
      </c>
      <c r="M106" s="36">
        <v>9.165006</v>
      </c>
      <c r="N106" s="36">
        <v>8.7885620000000007</v>
      </c>
      <c r="O106" s="6">
        <v>8.6786799999999999</v>
      </c>
      <c r="P106" s="6">
        <v>8.0470070000000007</v>
      </c>
      <c r="Q106" s="6">
        <v>7.4829999999999997</v>
      </c>
    </row>
    <row r="107" spans="1:17">
      <c r="A107" s="2" t="s">
        <v>9</v>
      </c>
      <c r="B107" s="31"/>
      <c r="C107" s="31"/>
      <c r="D107" s="6">
        <v>30.326000000000001</v>
      </c>
      <c r="E107" s="6">
        <v>26.062000000000001</v>
      </c>
      <c r="F107" s="6">
        <v>30.488</v>
      </c>
      <c r="G107" s="6">
        <v>30.867999999999999</v>
      </c>
      <c r="H107" s="36">
        <v>31.917000000000002</v>
      </c>
      <c r="I107" s="36">
        <v>41.997999999999998</v>
      </c>
      <c r="J107" s="36">
        <v>47.69</v>
      </c>
      <c r="K107" s="36">
        <v>45.317999999999998</v>
      </c>
      <c r="L107" s="36">
        <v>45.533999999999999</v>
      </c>
      <c r="M107" s="36">
        <v>52.451000000000001</v>
      </c>
      <c r="N107" s="36">
        <v>58.384</v>
      </c>
      <c r="O107" s="6">
        <v>72.582999999999998</v>
      </c>
      <c r="P107" s="6">
        <v>63.993000000000002</v>
      </c>
      <c r="Q107" s="6">
        <v>57.005000000000003</v>
      </c>
    </row>
    <row r="108" spans="1:17">
      <c r="A108" s="2" t="s">
        <v>10</v>
      </c>
      <c r="B108" s="31"/>
      <c r="C108" s="31"/>
      <c r="D108" s="6">
        <v>7.6</v>
      </c>
      <c r="E108" s="6">
        <v>8</v>
      </c>
      <c r="F108" s="6">
        <v>7.4</v>
      </c>
      <c r="G108" s="6">
        <v>10.1</v>
      </c>
      <c r="H108" s="36">
        <v>8.1</v>
      </c>
      <c r="I108" s="36">
        <v>8.6</v>
      </c>
      <c r="J108" s="36">
        <v>11.4</v>
      </c>
      <c r="K108" s="36">
        <v>15</v>
      </c>
      <c r="L108" s="36">
        <v>19.2</v>
      </c>
      <c r="M108" s="36">
        <v>18.7</v>
      </c>
      <c r="N108" s="36">
        <v>19.3</v>
      </c>
      <c r="O108" s="6">
        <v>22.5</v>
      </c>
      <c r="P108" s="6">
        <v>20.6</v>
      </c>
      <c r="Q108" s="6">
        <v>21</v>
      </c>
    </row>
    <row r="109" spans="1:17">
      <c r="A109" s="2" t="s">
        <v>11</v>
      </c>
      <c r="B109" s="31"/>
      <c r="C109" s="31"/>
      <c r="D109" s="6">
        <v>21.2</v>
      </c>
      <c r="E109" s="6">
        <v>15.2</v>
      </c>
      <c r="F109" s="6">
        <v>20.6</v>
      </c>
      <c r="G109" s="6">
        <v>13.5</v>
      </c>
      <c r="H109" s="36">
        <v>20.2</v>
      </c>
      <c r="I109" s="36">
        <v>20.5</v>
      </c>
      <c r="J109" s="36">
        <v>20.3</v>
      </c>
      <c r="K109" s="36">
        <v>21.2</v>
      </c>
      <c r="L109" s="36">
        <v>25.5</v>
      </c>
      <c r="M109" s="36">
        <v>26.5</v>
      </c>
      <c r="N109" s="36">
        <v>28.1</v>
      </c>
      <c r="O109" s="6">
        <v>28.7</v>
      </c>
      <c r="P109" s="6">
        <v>26.1</v>
      </c>
      <c r="Q109" s="6">
        <v>29</v>
      </c>
    </row>
    <row r="110" spans="1:17">
      <c r="A110" s="2" t="s">
        <v>12</v>
      </c>
      <c r="B110" s="31"/>
      <c r="C110" s="31"/>
      <c r="D110" s="6">
        <v>14.583</v>
      </c>
      <c r="E110" s="6">
        <v>17.937000000000001</v>
      </c>
      <c r="F110" s="6">
        <v>20.905000000000001</v>
      </c>
      <c r="G110" s="6">
        <v>22.565999999999999</v>
      </c>
      <c r="H110" s="36">
        <v>23.949000000000002</v>
      </c>
      <c r="I110" s="36">
        <v>24.257000000000001</v>
      </c>
      <c r="J110" s="36">
        <v>23.492000000000001</v>
      </c>
      <c r="K110" s="36">
        <v>23.707000000000001</v>
      </c>
      <c r="L110" s="36">
        <v>26.474</v>
      </c>
      <c r="M110" s="36">
        <v>27.343</v>
      </c>
      <c r="N110" s="36">
        <v>30.454000000000001</v>
      </c>
      <c r="O110" s="6">
        <v>32.921999999999997</v>
      </c>
      <c r="P110" s="6">
        <v>31.966999999999999</v>
      </c>
      <c r="Q110" s="6">
        <v>33.765999999999998</v>
      </c>
    </row>
    <row r="111" spans="1:17">
      <c r="A111" s="3" t="s">
        <v>37</v>
      </c>
      <c r="B111" s="31"/>
      <c r="C111" s="31"/>
      <c r="D111" s="37">
        <f t="shared" ref="D111:M111" si="10">SUM(D98:D110)</f>
        <v>299.87532900000008</v>
      </c>
      <c r="E111" s="37">
        <f t="shared" si="10"/>
        <v>320.31877900000001</v>
      </c>
      <c r="F111" s="37">
        <f t="shared" si="10"/>
        <v>366.32116399999995</v>
      </c>
      <c r="G111" s="37">
        <f t="shared" si="10"/>
        <v>384.78692699999999</v>
      </c>
      <c r="H111" s="37">
        <f t="shared" si="10"/>
        <v>418.23898800000006</v>
      </c>
      <c r="I111" s="37">
        <f t="shared" si="10"/>
        <v>422.34991200000007</v>
      </c>
      <c r="J111" s="37">
        <f t="shared" si="10"/>
        <v>414.24628500000006</v>
      </c>
      <c r="K111" s="37">
        <f t="shared" si="10"/>
        <v>419.98724699999991</v>
      </c>
      <c r="L111" s="37">
        <f t="shared" si="10"/>
        <v>431.21534599999995</v>
      </c>
      <c r="M111" s="37">
        <f t="shared" si="10"/>
        <v>438.30410600000005</v>
      </c>
      <c r="N111" s="37">
        <f>SUM(N98:N110)</f>
        <v>456.45946200000009</v>
      </c>
      <c r="O111" s="8">
        <f>SUM(O98:O110)</f>
        <v>513.1006799999999</v>
      </c>
      <c r="P111" s="8">
        <f>SUM(P98:P110)</f>
        <v>478.91690700000004</v>
      </c>
      <c r="Q111" s="8">
        <f>SUM(Q98:Q110)</f>
        <v>495.76900000000001</v>
      </c>
    </row>
    <row r="112" spans="1:17">
      <c r="A112" s="2" t="s">
        <v>13</v>
      </c>
      <c r="B112" s="31"/>
      <c r="C112" s="31"/>
      <c r="D112" s="6">
        <v>0</v>
      </c>
      <c r="E112" s="6">
        <v>0</v>
      </c>
      <c r="F112" s="6">
        <v>0</v>
      </c>
      <c r="G112" s="6">
        <v>0</v>
      </c>
      <c r="H112" s="36">
        <v>0.46700000000000003</v>
      </c>
      <c r="I112" s="36">
        <v>0.47799999999999998</v>
      </c>
      <c r="J112" s="36">
        <v>0.38</v>
      </c>
      <c r="K112" s="36">
        <v>0.53300000000000003</v>
      </c>
      <c r="L112" s="36">
        <v>0.33100000000000002</v>
      </c>
      <c r="M112" s="36">
        <v>0.23400000000000001</v>
      </c>
      <c r="N112" s="36">
        <v>0.25600000000000001</v>
      </c>
      <c r="O112" s="6">
        <v>0.245</v>
      </c>
      <c r="P112" s="6">
        <v>0.374</v>
      </c>
      <c r="Q112" s="6">
        <v>0.64</v>
      </c>
    </row>
    <row r="113" spans="1:17">
      <c r="A113" s="2" t="s">
        <v>15</v>
      </c>
      <c r="B113" s="31"/>
      <c r="C113" s="31"/>
      <c r="D113" s="30"/>
      <c r="E113" s="30"/>
      <c r="F113" s="6">
        <v>0.22389999999999999</v>
      </c>
      <c r="G113" s="6">
        <v>0</v>
      </c>
      <c r="H113" s="36">
        <v>0.23949999999999999</v>
      </c>
      <c r="I113" s="36">
        <v>8.9499999999999996E-2</v>
      </c>
      <c r="J113" s="36">
        <v>0</v>
      </c>
      <c r="K113" s="36">
        <v>2.1000000000000003E-3</v>
      </c>
      <c r="L113" s="36">
        <v>0</v>
      </c>
      <c r="M113" s="36">
        <v>0</v>
      </c>
      <c r="N113" s="36">
        <v>5.7999999999999996E-3</v>
      </c>
      <c r="O113" s="6">
        <v>5.0200000000000002E-2</v>
      </c>
      <c r="P113" s="6">
        <v>5.4699999999999999E-2</v>
      </c>
      <c r="Q113" s="6">
        <v>0</v>
      </c>
    </row>
    <row r="114" spans="1:17">
      <c r="A114" s="2" t="s">
        <v>16</v>
      </c>
      <c r="B114" s="31"/>
      <c r="C114" s="31"/>
      <c r="D114" s="30"/>
      <c r="E114" s="30"/>
      <c r="F114" s="6">
        <v>0</v>
      </c>
      <c r="G114" s="6">
        <v>0.26040000000000002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6">
        <v>1.2225E-2</v>
      </c>
      <c r="P114" s="6">
        <v>1.7732999999999999E-2</v>
      </c>
      <c r="Q114" s="6">
        <v>5.0000000000000001E-3</v>
      </c>
    </row>
    <row r="115" spans="1:17">
      <c r="A115" s="2" t="s">
        <v>17</v>
      </c>
      <c r="B115" s="31"/>
      <c r="C115" s="31"/>
      <c r="D115" s="30"/>
      <c r="E115" s="30"/>
      <c r="F115" s="6">
        <v>0</v>
      </c>
      <c r="G115" s="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6">
        <v>0</v>
      </c>
      <c r="P115" s="6">
        <v>0</v>
      </c>
      <c r="Q115" s="6">
        <v>0</v>
      </c>
    </row>
    <row r="116" spans="1:17">
      <c r="A116" s="2" t="s">
        <v>18</v>
      </c>
      <c r="B116" s="31"/>
      <c r="C116" s="31"/>
      <c r="D116" s="30"/>
      <c r="E116" s="30"/>
      <c r="F116" s="6">
        <v>0</v>
      </c>
      <c r="G116" s="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6">
        <v>0</v>
      </c>
      <c r="P116" s="6">
        <v>0</v>
      </c>
      <c r="Q116" s="6">
        <v>0</v>
      </c>
    </row>
    <row r="117" spans="1:17">
      <c r="A117" s="3" t="s">
        <v>35</v>
      </c>
      <c r="B117" s="31"/>
      <c r="C117" s="31"/>
      <c r="D117" s="8">
        <f t="shared" ref="D117:M117" si="11">SUM(D111:D116)</f>
        <v>299.87532900000008</v>
      </c>
      <c r="E117" s="8">
        <f t="shared" si="11"/>
        <v>320.31877900000001</v>
      </c>
      <c r="F117" s="8">
        <f t="shared" si="11"/>
        <v>366.54506399999997</v>
      </c>
      <c r="G117" s="8">
        <f t="shared" si="11"/>
        <v>385.047327</v>
      </c>
      <c r="H117" s="8">
        <f t="shared" si="11"/>
        <v>418.94548800000007</v>
      </c>
      <c r="I117" s="8">
        <f t="shared" si="11"/>
        <v>422.91741200000007</v>
      </c>
      <c r="J117" s="8">
        <f t="shared" si="11"/>
        <v>414.62628500000005</v>
      </c>
      <c r="K117" s="8">
        <f t="shared" si="11"/>
        <v>420.52234699999991</v>
      </c>
      <c r="L117" s="8">
        <f t="shared" si="11"/>
        <v>431.54634599999997</v>
      </c>
      <c r="M117" s="8">
        <f t="shared" si="11"/>
        <v>438.53810600000003</v>
      </c>
      <c r="N117" s="8">
        <f>SUM(N111:N116)</f>
        <v>456.72126200000008</v>
      </c>
      <c r="O117" s="8">
        <f>SUM(O111:O116)</f>
        <v>513.40810499999986</v>
      </c>
      <c r="P117" s="8">
        <f>SUM(P111:P116)</f>
        <v>479.36334000000011</v>
      </c>
      <c r="Q117" s="8">
        <f>SUM(Q111:Q116)</f>
        <v>496.41399999999999</v>
      </c>
    </row>
    <row r="118" spans="1:17">
      <c r="O118" s="6"/>
    </row>
    <row r="119" spans="1:17">
      <c r="A119" s="3" t="s">
        <v>74</v>
      </c>
      <c r="O119" s="6"/>
    </row>
    <row r="120" spans="1:17">
      <c r="A120" s="3"/>
      <c r="B120" s="3">
        <v>2006</v>
      </c>
      <c r="C120" s="3">
        <v>2007</v>
      </c>
      <c r="D120" s="3">
        <v>2008</v>
      </c>
      <c r="E120" s="3">
        <v>2009</v>
      </c>
      <c r="F120" s="3">
        <v>2010</v>
      </c>
      <c r="G120" s="3">
        <v>2011</v>
      </c>
      <c r="H120" s="3">
        <v>2012</v>
      </c>
      <c r="I120" s="3">
        <v>2013</v>
      </c>
      <c r="J120" s="3">
        <v>2014</v>
      </c>
      <c r="K120" s="3">
        <v>2015</v>
      </c>
      <c r="L120" s="3">
        <v>2016</v>
      </c>
      <c r="M120" s="3">
        <v>2017</v>
      </c>
      <c r="N120" s="3">
        <v>2018</v>
      </c>
      <c r="O120" s="44">
        <v>2019</v>
      </c>
      <c r="P120" s="44">
        <v>2020</v>
      </c>
      <c r="Q120" s="3">
        <v>2021</v>
      </c>
    </row>
    <row r="121" spans="1:17">
      <c r="A121" s="2" t="s">
        <v>0</v>
      </c>
      <c r="B121" s="31"/>
      <c r="C121" s="31"/>
      <c r="D121" s="6">
        <v>0.2</v>
      </c>
      <c r="E121" s="6">
        <v>0.8</v>
      </c>
      <c r="F121" s="6">
        <v>0.7</v>
      </c>
      <c r="G121" s="6">
        <v>0.7</v>
      </c>
      <c r="H121" s="36">
        <v>0.7</v>
      </c>
      <c r="I121" s="36">
        <v>0.6</v>
      </c>
      <c r="J121" s="36">
        <v>1</v>
      </c>
      <c r="K121" s="36">
        <v>0.7</v>
      </c>
      <c r="L121" s="36">
        <v>0.4</v>
      </c>
      <c r="M121" s="36">
        <v>0.3</v>
      </c>
      <c r="N121" s="36">
        <v>0.8</v>
      </c>
      <c r="O121" s="6">
        <v>0.7</v>
      </c>
      <c r="P121" s="6">
        <v>0.5</v>
      </c>
      <c r="Q121" s="6">
        <v>0.2</v>
      </c>
    </row>
    <row r="122" spans="1:17">
      <c r="A122" s="2" t="s">
        <v>1</v>
      </c>
      <c r="B122" s="31"/>
      <c r="C122" s="31"/>
      <c r="D122" s="6">
        <v>0.41</v>
      </c>
      <c r="E122" s="6">
        <v>0.85</v>
      </c>
      <c r="F122" s="6">
        <v>0.97599999999999998</v>
      </c>
      <c r="G122" s="6">
        <v>0.9</v>
      </c>
      <c r="H122" s="36">
        <v>1.1739999999999999</v>
      </c>
      <c r="I122" s="36">
        <v>0.84499999999999997</v>
      </c>
      <c r="J122" s="36">
        <v>0.84099999999999997</v>
      </c>
      <c r="K122" s="36">
        <v>0.69599999999999995</v>
      </c>
      <c r="L122" s="36">
        <v>1.0860000000000001</v>
      </c>
      <c r="M122" s="36">
        <v>1.006</v>
      </c>
      <c r="N122" s="36">
        <v>0.85499999999999998</v>
      </c>
      <c r="O122" s="6">
        <v>1.139</v>
      </c>
      <c r="P122" s="6">
        <v>0.67700000000000005</v>
      </c>
      <c r="Q122" s="6">
        <v>0.77300000000000002</v>
      </c>
    </row>
    <row r="123" spans="1:17">
      <c r="A123" s="2" t="s">
        <v>2</v>
      </c>
      <c r="B123" s="31"/>
      <c r="C123" s="31"/>
      <c r="D123" s="6">
        <v>0.78769999999999996</v>
      </c>
      <c r="E123" s="6">
        <v>0.97370000000000001</v>
      </c>
      <c r="F123" s="6">
        <v>1.1469</v>
      </c>
      <c r="G123" s="6">
        <v>1.0084</v>
      </c>
      <c r="H123" s="36">
        <v>1.0676000000000001</v>
      </c>
      <c r="I123" s="36">
        <v>0.81269999999999998</v>
      </c>
      <c r="J123" s="36">
        <v>0.24540000000000001</v>
      </c>
      <c r="K123" s="36">
        <v>0.2601</v>
      </c>
      <c r="L123" s="36">
        <v>0.49839999999999995</v>
      </c>
      <c r="M123" s="36">
        <v>0.27489999999999998</v>
      </c>
      <c r="N123" s="36">
        <v>0.22490000000000002</v>
      </c>
      <c r="O123" s="6">
        <v>0.58130000000000004</v>
      </c>
      <c r="P123" s="6">
        <v>0.41449999999999998</v>
      </c>
      <c r="Q123" s="6">
        <v>0.4</v>
      </c>
    </row>
    <row r="124" spans="1:17">
      <c r="A124" s="2" t="s">
        <v>3</v>
      </c>
      <c r="B124" s="31"/>
      <c r="C124" s="31"/>
      <c r="D124" s="6">
        <v>0</v>
      </c>
      <c r="E124" s="6">
        <v>0</v>
      </c>
      <c r="F124" s="6">
        <v>0</v>
      </c>
      <c r="G124" s="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6">
        <v>0</v>
      </c>
      <c r="P124" s="6">
        <v>0</v>
      </c>
      <c r="Q124" s="6">
        <v>0</v>
      </c>
    </row>
    <row r="125" spans="1:17">
      <c r="A125" s="2" t="s">
        <v>4</v>
      </c>
      <c r="B125" s="31"/>
      <c r="C125" s="31"/>
      <c r="D125" s="6">
        <v>0</v>
      </c>
      <c r="E125" s="6">
        <v>0</v>
      </c>
      <c r="F125" s="6">
        <v>0</v>
      </c>
      <c r="G125" s="6">
        <v>0</v>
      </c>
      <c r="H125" s="36">
        <v>0</v>
      </c>
      <c r="I125" s="36">
        <v>0.10100000000000001</v>
      </c>
      <c r="J125" s="36">
        <v>8.5999999999999993E-2</v>
      </c>
      <c r="K125" s="36">
        <v>0.19900000000000001</v>
      </c>
      <c r="L125" s="36">
        <v>3.1E-2</v>
      </c>
      <c r="M125" s="36">
        <v>0.22900000000000001</v>
      </c>
      <c r="N125" s="36">
        <v>0.157</v>
      </c>
      <c r="O125" s="6">
        <v>0.20200000000000001</v>
      </c>
      <c r="P125" s="6">
        <v>0.11899999999999999</v>
      </c>
      <c r="Q125" s="6">
        <v>8.4000000000000005E-2</v>
      </c>
    </row>
    <row r="126" spans="1:17">
      <c r="A126" s="2" t="s">
        <v>5</v>
      </c>
      <c r="B126" s="31"/>
      <c r="C126" s="31"/>
      <c r="D126" s="6">
        <v>0.73599999999999999</v>
      </c>
      <c r="E126" s="6">
        <v>0.873</v>
      </c>
      <c r="F126" s="6">
        <v>0.73399999999999999</v>
      </c>
      <c r="G126" s="6">
        <v>0.92600000000000005</v>
      </c>
      <c r="H126" s="36">
        <v>1.1000000000000001</v>
      </c>
      <c r="I126" s="36">
        <v>0.9</v>
      </c>
      <c r="J126" s="36">
        <v>0.8</v>
      </c>
      <c r="K126" s="36">
        <v>0.3</v>
      </c>
      <c r="L126" s="36">
        <v>0.2</v>
      </c>
      <c r="M126" s="36">
        <v>0.1</v>
      </c>
      <c r="N126" s="36">
        <v>0.2</v>
      </c>
      <c r="O126" s="6">
        <v>0.3</v>
      </c>
      <c r="P126" s="6">
        <v>0.6</v>
      </c>
      <c r="Q126" s="6">
        <v>0.3</v>
      </c>
    </row>
    <row r="127" spans="1:17">
      <c r="A127" s="2" t="s">
        <v>6</v>
      </c>
      <c r="B127" s="31"/>
      <c r="C127" s="31"/>
      <c r="D127" s="6">
        <v>0.7</v>
      </c>
      <c r="E127" s="6">
        <v>0.7</v>
      </c>
      <c r="F127" s="6">
        <v>0.7</v>
      </c>
      <c r="G127" s="6">
        <v>0.5</v>
      </c>
      <c r="H127" s="36">
        <v>0.2</v>
      </c>
      <c r="I127" s="36">
        <v>0.186</v>
      </c>
      <c r="J127" s="36">
        <v>0.34599999999999997</v>
      </c>
      <c r="K127" s="36">
        <v>0.85599999999999998</v>
      </c>
      <c r="L127" s="36">
        <v>0.54100000000000004</v>
      </c>
      <c r="M127" s="36">
        <v>8.2000000000000003E-2</v>
      </c>
      <c r="N127" s="36">
        <v>0.28499999999999998</v>
      </c>
      <c r="O127" s="6">
        <v>0.25800000000000001</v>
      </c>
      <c r="P127" s="6">
        <v>0.12</v>
      </c>
      <c r="Q127" s="6">
        <v>0.32700000000000001</v>
      </c>
    </row>
    <row r="128" spans="1:17">
      <c r="A128" s="2" t="s">
        <v>7</v>
      </c>
      <c r="B128" s="31"/>
      <c r="C128" s="31"/>
      <c r="D128" s="6">
        <v>0.58199999999999996</v>
      </c>
      <c r="E128" s="6">
        <v>0.378</v>
      </c>
      <c r="F128" s="6">
        <v>0.58299999999999996</v>
      </c>
      <c r="G128" s="6">
        <v>0.32900000000000001</v>
      </c>
      <c r="H128" s="36">
        <v>0.39300000000000002</v>
      </c>
      <c r="I128" s="36">
        <v>0.3</v>
      </c>
      <c r="J128" s="36">
        <v>0.52900000000000003</v>
      </c>
      <c r="K128" s="36">
        <v>0.57499999999999996</v>
      </c>
      <c r="L128" s="36">
        <v>0.66300000000000003</v>
      </c>
      <c r="M128" s="36">
        <v>0.67500000000000004</v>
      </c>
      <c r="N128" s="36">
        <v>0.44600000000000001</v>
      </c>
      <c r="O128" s="6">
        <v>0.26200000000000001</v>
      </c>
      <c r="P128" s="6">
        <v>0.21199999999999999</v>
      </c>
      <c r="Q128" s="6">
        <v>0.30599999999999999</v>
      </c>
    </row>
    <row r="129" spans="1:17">
      <c r="A129" s="2" t="s">
        <v>8</v>
      </c>
      <c r="B129" s="31"/>
      <c r="C129" s="31"/>
      <c r="D129" s="6">
        <v>1.9869000000000001E-2</v>
      </c>
      <c r="E129" s="6">
        <v>4.3572E-2</v>
      </c>
      <c r="F129" s="6">
        <v>5.8984000000000002E-2</v>
      </c>
      <c r="G129" s="6">
        <v>2.6280000000000001E-2</v>
      </c>
      <c r="H129" s="36">
        <v>1.6230000000000001E-3</v>
      </c>
      <c r="I129" s="36">
        <v>1.126E-3</v>
      </c>
      <c r="J129" s="36">
        <v>-2.7532000000000001E-2</v>
      </c>
      <c r="K129" s="36">
        <v>3.5950000000000001E-3</v>
      </c>
      <c r="L129" s="36">
        <v>-1.5462E-2</v>
      </c>
      <c r="M129" s="36">
        <v>-2.9999999999999997E-5</v>
      </c>
      <c r="N129" s="36">
        <v>0</v>
      </c>
      <c r="O129" s="6">
        <v>0</v>
      </c>
      <c r="P129" s="6">
        <v>5.0806999999999998E-2</v>
      </c>
      <c r="Q129" s="6">
        <v>0.2</v>
      </c>
    </row>
    <row r="130" spans="1:17">
      <c r="A130" s="2" t="s">
        <v>9</v>
      </c>
      <c r="B130" s="31"/>
      <c r="C130" s="31"/>
      <c r="D130" s="6">
        <v>0</v>
      </c>
      <c r="E130" s="6">
        <v>0</v>
      </c>
      <c r="F130" s="6">
        <v>0</v>
      </c>
      <c r="G130" s="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6">
        <v>0</v>
      </c>
      <c r="P130" s="6">
        <v>0.03</v>
      </c>
      <c r="Q130" s="6">
        <v>1.496</v>
      </c>
    </row>
    <row r="131" spans="1:17">
      <c r="A131" s="2" t="s">
        <v>10</v>
      </c>
      <c r="B131" s="31"/>
      <c r="C131" s="31"/>
      <c r="D131" s="6">
        <v>0.7</v>
      </c>
      <c r="E131" s="6">
        <v>0.7</v>
      </c>
      <c r="F131" s="6">
        <v>0.4</v>
      </c>
      <c r="G131" s="6">
        <v>0.3</v>
      </c>
      <c r="H131" s="36">
        <v>0.1</v>
      </c>
      <c r="I131" s="36">
        <v>0.1</v>
      </c>
      <c r="J131" s="36">
        <v>0.1</v>
      </c>
      <c r="K131" s="36">
        <v>0.5</v>
      </c>
      <c r="L131" s="36">
        <v>0.3</v>
      </c>
      <c r="M131" s="36">
        <v>0.1</v>
      </c>
      <c r="N131" s="36">
        <v>0</v>
      </c>
      <c r="O131" s="6">
        <v>0</v>
      </c>
      <c r="P131" s="6">
        <v>0</v>
      </c>
      <c r="Q131" s="6">
        <v>0</v>
      </c>
    </row>
    <row r="132" spans="1:17">
      <c r="A132" s="2" t="s">
        <v>11</v>
      </c>
      <c r="B132" s="31"/>
      <c r="C132" s="31"/>
      <c r="D132" s="6">
        <v>0</v>
      </c>
      <c r="E132" s="6">
        <v>0</v>
      </c>
      <c r="F132" s="6">
        <v>0</v>
      </c>
      <c r="G132" s="6">
        <v>0</v>
      </c>
      <c r="H132" s="36">
        <v>0.1</v>
      </c>
      <c r="I132" s="36">
        <v>0.2</v>
      </c>
      <c r="J132" s="36">
        <v>0.3</v>
      </c>
      <c r="K132" s="36">
        <v>0.2</v>
      </c>
      <c r="L132" s="36">
        <v>0.1</v>
      </c>
      <c r="M132" s="36">
        <v>0.1</v>
      </c>
      <c r="N132" s="36">
        <v>0.1</v>
      </c>
      <c r="O132" s="6">
        <v>0</v>
      </c>
      <c r="P132" s="6">
        <v>0</v>
      </c>
      <c r="Q132" s="6">
        <v>0</v>
      </c>
    </row>
    <row r="133" spans="1:17">
      <c r="A133" s="2" t="s">
        <v>12</v>
      </c>
      <c r="B133" s="31"/>
      <c r="C133" s="31"/>
      <c r="D133" s="6">
        <v>0</v>
      </c>
      <c r="E133" s="6">
        <v>0</v>
      </c>
      <c r="F133" s="6">
        <v>0</v>
      </c>
      <c r="G133" s="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6">
        <v>0.55200000000000005</v>
      </c>
      <c r="P133" s="6">
        <v>0</v>
      </c>
      <c r="Q133" s="6">
        <v>0</v>
      </c>
    </row>
    <row r="134" spans="1:17">
      <c r="A134" s="3" t="s">
        <v>37</v>
      </c>
      <c r="B134" s="31"/>
      <c r="C134" s="31"/>
      <c r="D134" s="37">
        <f t="shared" ref="D134:M134" si="12">SUM(D121:D133)</f>
        <v>4.1355690000000003</v>
      </c>
      <c r="E134" s="37">
        <f t="shared" si="12"/>
        <v>5.3182720000000003</v>
      </c>
      <c r="F134" s="37">
        <f t="shared" si="12"/>
        <v>5.2988840000000001</v>
      </c>
      <c r="G134" s="37">
        <f t="shared" si="12"/>
        <v>4.6896799999999992</v>
      </c>
      <c r="H134" s="37">
        <f t="shared" si="12"/>
        <v>4.8362230000000004</v>
      </c>
      <c r="I134" s="37">
        <f t="shared" si="12"/>
        <v>4.0458259999999999</v>
      </c>
      <c r="J134" s="37">
        <f t="shared" si="12"/>
        <v>4.219868</v>
      </c>
      <c r="K134" s="37">
        <f t="shared" si="12"/>
        <v>4.289695</v>
      </c>
      <c r="L134" s="37">
        <f t="shared" si="12"/>
        <v>3.8039380000000005</v>
      </c>
      <c r="M134" s="37">
        <f t="shared" si="12"/>
        <v>2.86687</v>
      </c>
      <c r="N134" s="37">
        <f>SUM(N121:N133)</f>
        <v>3.0679000000000007</v>
      </c>
      <c r="O134" s="8">
        <f>SUM(O121:O133)</f>
        <v>3.9943</v>
      </c>
      <c r="P134" s="8">
        <f>SUM(P121:P133)</f>
        <v>2.7233069999999997</v>
      </c>
      <c r="Q134" s="8">
        <f>SUM(Q121:Q133)</f>
        <v>4.0860000000000003</v>
      </c>
    </row>
    <row r="135" spans="1:17">
      <c r="A135" s="2" t="s">
        <v>13</v>
      </c>
      <c r="B135" s="31"/>
      <c r="C135" s="31"/>
      <c r="D135" s="6">
        <v>0</v>
      </c>
      <c r="E135" s="6">
        <v>0</v>
      </c>
      <c r="F135" s="6">
        <v>0</v>
      </c>
      <c r="G135" s="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6">
        <v>0</v>
      </c>
      <c r="P135" s="6">
        <v>0</v>
      </c>
      <c r="Q135" s="6">
        <v>0</v>
      </c>
    </row>
    <row r="136" spans="1:17">
      <c r="A136" s="2" t="s">
        <v>15</v>
      </c>
      <c r="B136" s="31"/>
      <c r="C136" s="31"/>
      <c r="D136" s="30"/>
      <c r="E136" s="30"/>
      <c r="F136" s="6">
        <v>0</v>
      </c>
      <c r="G136" s="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6">
        <v>0</v>
      </c>
      <c r="P136" s="6">
        <v>0</v>
      </c>
      <c r="Q136" s="6">
        <v>0</v>
      </c>
    </row>
    <row r="137" spans="1:17">
      <c r="A137" s="2" t="s">
        <v>16</v>
      </c>
      <c r="B137" s="31"/>
      <c r="C137" s="31"/>
      <c r="D137" s="30"/>
      <c r="E137" s="30"/>
      <c r="F137" s="6">
        <v>0</v>
      </c>
      <c r="G137" s="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6">
        <v>0</v>
      </c>
      <c r="P137" s="6">
        <v>0</v>
      </c>
      <c r="Q137" s="6">
        <v>0</v>
      </c>
    </row>
    <row r="138" spans="1:17">
      <c r="A138" s="2" t="s">
        <v>17</v>
      </c>
      <c r="B138" s="31"/>
      <c r="C138" s="31"/>
      <c r="D138" s="30"/>
      <c r="E138" s="30"/>
      <c r="F138" s="6">
        <v>0</v>
      </c>
      <c r="G138" s="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6">
        <v>0</v>
      </c>
      <c r="P138" s="6">
        <v>0</v>
      </c>
      <c r="Q138" s="6">
        <v>0</v>
      </c>
    </row>
    <row r="139" spans="1:17">
      <c r="A139" s="2" t="s">
        <v>18</v>
      </c>
      <c r="B139" s="31"/>
      <c r="C139" s="31"/>
      <c r="D139" s="30"/>
      <c r="E139" s="30"/>
      <c r="F139" s="6">
        <v>0</v>
      </c>
      <c r="G139" s="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6">
        <v>0</v>
      </c>
      <c r="P139" s="6">
        <v>0</v>
      </c>
      <c r="Q139" s="6">
        <v>0</v>
      </c>
    </row>
    <row r="140" spans="1:17">
      <c r="A140" s="3" t="s">
        <v>35</v>
      </c>
      <c r="B140" s="31"/>
      <c r="C140" s="31"/>
      <c r="D140" s="8">
        <f t="shared" ref="D140:M140" si="13">SUM(D134:D139)</f>
        <v>4.1355690000000003</v>
      </c>
      <c r="E140" s="8">
        <f t="shared" si="13"/>
        <v>5.3182720000000003</v>
      </c>
      <c r="F140" s="8">
        <f t="shared" si="13"/>
        <v>5.2988840000000001</v>
      </c>
      <c r="G140" s="8">
        <f t="shared" si="13"/>
        <v>4.6896799999999992</v>
      </c>
      <c r="H140" s="8">
        <f t="shared" si="13"/>
        <v>4.8362230000000004</v>
      </c>
      <c r="I140" s="8">
        <f t="shared" si="13"/>
        <v>4.0458259999999999</v>
      </c>
      <c r="J140" s="8">
        <f t="shared" si="13"/>
        <v>4.219868</v>
      </c>
      <c r="K140" s="8">
        <f t="shared" si="13"/>
        <v>4.289695</v>
      </c>
      <c r="L140" s="8">
        <f t="shared" si="13"/>
        <v>3.8039380000000005</v>
      </c>
      <c r="M140" s="8">
        <f t="shared" si="13"/>
        <v>2.86687</v>
      </c>
      <c r="N140" s="8">
        <f>SUM(N134:N139)</f>
        <v>3.0679000000000007</v>
      </c>
      <c r="O140" s="8">
        <f>SUM(O134:O139)</f>
        <v>3.9943</v>
      </c>
      <c r="P140" s="8">
        <f>SUM(P134:P139)</f>
        <v>2.7233069999999997</v>
      </c>
      <c r="Q140" s="8">
        <f>SUM(Q134:Q139)</f>
        <v>4.0860000000000003</v>
      </c>
    </row>
    <row r="141" spans="1:17">
      <c r="O141" s="6"/>
    </row>
    <row r="142" spans="1:17">
      <c r="A142" s="3" t="s">
        <v>75</v>
      </c>
      <c r="O142" s="6"/>
    </row>
    <row r="143" spans="1:17">
      <c r="A143" s="3"/>
      <c r="B143" s="3">
        <v>2006</v>
      </c>
      <c r="C143" s="3">
        <v>2007</v>
      </c>
      <c r="D143" s="3">
        <v>2008</v>
      </c>
      <c r="E143" s="3">
        <v>2009</v>
      </c>
      <c r="F143" s="3">
        <v>2010</v>
      </c>
      <c r="G143" s="3">
        <v>2011</v>
      </c>
      <c r="H143" s="3">
        <v>2012</v>
      </c>
      <c r="I143" s="3">
        <v>2013</v>
      </c>
      <c r="J143" s="3">
        <v>2014</v>
      </c>
      <c r="K143" s="3">
        <v>2015</v>
      </c>
      <c r="L143" s="3">
        <v>2016</v>
      </c>
      <c r="M143" s="3">
        <v>2017</v>
      </c>
      <c r="N143" s="3">
        <v>2018</v>
      </c>
      <c r="O143" s="44">
        <v>2019</v>
      </c>
      <c r="P143" s="44">
        <v>2020</v>
      </c>
      <c r="Q143" s="44">
        <v>2021</v>
      </c>
    </row>
    <row r="144" spans="1:17">
      <c r="A144" s="2" t="s">
        <v>0</v>
      </c>
      <c r="B144" s="31"/>
      <c r="C144" s="31"/>
      <c r="D144" s="15">
        <v>19.2</v>
      </c>
      <c r="E144" s="15">
        <v>20.100000000000001</v>
      </c>
      <c r="F144" s="15">
        <v>22.1</v>
      </c>
      <c r="G144" s="15">
        <v>23.3</v>
      </c>
      <c r="H144" s="36">
        <v>28</v>
      </c>
      <c r="I144" s="36">
        <v>30.9</v>
      </c>
      <c r="J144" s="36">
        <v>36</v>
      </c>
      <c r="K144" s="36">
        <v>39.700000000000003</v>
      </c>
      <c r="L144" s="36">
        <v>35.4</v>
      </c>
      <c r="M144" s="36">
        <v>38.1</v>
      </c>
      <c r="N144" s="36">
        <v>34.6</v>
      </c>
      <c r="O144" s="6">
        <v>39.799999999999997</v>
      </c>
      <c r="P144" s="6">
        <v>40.299999999999997</v>
      </c>
      <c r="Q144" s="6">
        <v>41.7</v>
      </c>
    </row>
    <row r="145" spans="1:17">
      <c r="A145" s="2" t="s">
        <v>1</v>
      </c>
      <c r="B145" s="31"/>
      <c r="C145" s="31"/>
      <c r="D145" s="15">
        <v>41.404000000000003</v>
      </c>
      <c r="E145" s="15">
        <v>46.921999999999997</v>
      </c>
      <c r="F145" s="15">
        <v>35.143000000000001</v>
      </c>
      <c r="G145" s="15">
        <v>38.774000000000001</v>
      </c>
      <c r="H145" s="36">
        <v>36.356000000000002</v>
      </c>
      <c r="I145" s="36">
        <v>47.156999999999996</v>
      </c>
      <c r="J145" s="36">
        <v>45.908999999999999</v>
      </c>
      <c r="K145" s="36">
        <v>46.377000000000002</v>
      </c>
      <c r="L145" s="36">
        <v>44.587000000000003</v>
      </c>
      <c r="M145" s="36">
        <v>46.613999999999997</v>
      </c>
      <c r="N145" s="36">
        <v>53.146000000000001</v>
      </c>
      <c r="O145" s="6">
        <v>52.844000000000001</v>
      </c>
      <c r="P145" s="6">
        <v>55.192</v>
      </c>
      <c r="Q145" s="6">
        <v>61.265999999999998</v>
      </c>
    </row>
    <row r="146" spans="1:17">
      <c r="A146" s="2" t="s">
        <v>2</v>
      </c>
      <c r="B146" s="31"/>
      <c r="C146" s="31"/>
      <c r="D146" s="15">
        <v>12.2982</v>
      </c>
      <c r="E146" s="15">
        <v>13.680400000000001</v>
      </c>
      <c r="F146" s="15">
        <v>15.8957</v>
      </c>
      <c r="G146" s="15">
        <v>16.6206</v>
      </c>
      <c r="H146" s="36">
        <v>17.7286</v>
      </c>
      <c r="I146" s="36">
        <v>17.402100000000001</v>
      </c>
      <c r="J146" s="36">
        <v>19.2593</v>
      </c>
      <c r="K146" s="36">
        <v>19.895099999999999</v>
      </c>
      <c r="L146" s="36">
        <v>18.7514</v>
      </c>
      <c r="M146" s="36">
        <v>19.623699999999999</v>
      </c>
      <c r="N146" s="36">
        <v>21.0534</v>
      </c>
      <c r="O146" s="6">
        <v>19.813400000000001</v>
      </c>
      <c r="P146" s="6">
        <v>18.3264</v>
      </c>
      <c r="Q146" s="6">
        <v>23.027999999999999</v>
      </c>
    </row>
    <row r="147" spans="1:17">
      <c r="A147" s="2" t="s">
        <v>3</v>
      </c>
      <c r="B147" s="31"/>
      <c r="C147" s="31"/>
      <c r="D147" s="15">
        <v>11.8</v>
      </c>
      <c r="E147" s="15">
        <v>12.3</v>
      </c>
      <c r="F147" s="15">
        <v>12.5</v>
      </c>
      <c r="G147" s="15">
        <v>27.2</v>
      </c>
      <c r="H147" s="36">
        <v>26.7</v>
      </c>
      <c r="I147" s="36">
        <v>25.6</v>
      </c>
      <c r="J147" s="36">
        <v>26.1</v>
      </c>
      <c r="K147" s="36">
        <v>27.7</v>
      </c>
      <c r="L147" s="36">
        <v>27</v>
      </c>
      <c r="M147" s="36">
        <v>28.6</v>
      </c>
      <c r="N147" s="36">
        <v>28.9</v>
      </c>
      <c r="O147" s="6">
        <v>29.2</v>
      </c>
      <c r="P147" s="6">
        <v>28.8</v>
      </c>
      <c r="Q147" s="6">
        <v>36.1</v>
      </c>
    </row>
    <row r="148" spans="1:17">
      <c r="A148" s="2" t="s">
        <v>4</v>
      </c>
      <c r="B148" s="31"/>
      <c r="C148" s="31"/>
      <c r="D148" s="15">
        <v>12.385</v>
      </c>
      <c r="E148" s="15">
        <v>17.504999999999999</v>
      </c>
      <c r="F148" s="15">
        <v>13.564</v>
      </c>
      <c r="G148" s="15">
        <v>16.318000000000001</v>
      </c>
      <c r="H148" s="36">
        <v>14.163</v>
      </c>
      <c r="I148" s="36">
        <v>17.984000000000002</v>
      </c>
      <c r="J148" s="36">
        <v>17.652000000000001</v>
      </c>
      <c r="K148" s="36">
        <v>38.825000000000003</v>
      </c>
      <c r="L148" s="36">
        <v>36.323</v>
      </c>
      <c r="M148" s="36">
        <v>23.841999999999999</v>
      </c>
      <c r="N148" s="36">
        <v>16.308</v>
      </c>
      <c r="O148" s="6">
        <v>20.599</v>
      </c>
      <c r="P148" s="6">
        <v>18.725999999999999</v>
      </c>
      <c r="Q148" s="6">
        <v>14.839</v>
      </c>
    </row>
    <row r="149" spans="1:17">
      <c r="A149" s="2" t="s">
        <v>5</v>
      </c>
      <c r="B149" s="31"/>
      <c r="C149" s="31"/>
      <c r="D149" s="15">
        <v>10.361000000000001</v>
      </c>
      <c r="E149" s="15">
        <v>22.79</v>
      </c>
      <c r="F149" s="15">
        <v>16.896999999999998</v>
      </c>
      <c r="G149" s="15">
        <v>19.495000000000001</v>
      </c>
      <c r="H149" s="36">
        <v>15.2</v>
      </c>
      <c r="I149" s="36">
        <v>14.8</v>
      </c>
      <c r="J149" s="36">
        <v>15.2</v>
      </c>
      <c r="K149" s="36">
        <v>16.7</v>
      </c>
      <c r="L149" s="36">
        <v>17.2</v>
      </c>
      <c r="M149" s="36">
        <v>10.9</v>
      </c>
      <c r="N149" s="36">
        <v>9.9</v>
      </c>
      <c r="O149" s="6">
        <v>9.1999999999999993</v>
      </c>
      <c r="P149" s="6">
        <v>8.1</v>
      </c>
      <c r="Q149" s="6">
        <v>8</v>
      </c>
    </row>
    <row r="150" spans="1:17">
      <c r="A150" s="2" t="s">
        <v>6</v>
      </c>
      <c r="B150" s="31"/>
      <c r="C150" s="31"/>
      <c r="D150" s="15">
        <v>8.5</v>
      </c>
      <c r="E150" s="15">
        <v>12</v>
      </c>
      <c r="F150" s="15">
        <v>10.7</v>
      </c>
      <c r="G150" s="15">
        <v>10.1</v>
      </c>
      <c r="H150" s="36">
        <v>10.5</v>
      </c>
      <c r="I150" s="36">
        <v>9.9979999999999993</v>
      </c>
      <c r="J150" s="36">
        <v>9.85</v>
      </c>
      <c r="K150" s="36">
        <v>5.9580000000000002</v>
      </c>
      <c r="L150" s="36">
        <v>14.234</v>
      </c>
      <c r="M150" s="36">
        <v>10.949</v>
      </c>
      <c r="N150" s="36">
        <v>17.664000000000001</v>
      </c>
      <c r="O150" s="6">
        <v>15.782999999999999</v>
      </c>
      <c r="P150" s="6">
        <v>14.007999999999999</v>
      </c>
      <c r="Q150" s="6">
        <v>15.917</v>
      </c>
    </row>
    <row r="151" spans="1:17">
      <c r="A151" s="2" t="s">
        <v>7</v>
      </c>
      <c r="B151" s="31"/>
      <c r="C151" s="31"/>
      <c r="D151" s="15">
        <v>35.716000000000001</v>
      </c>
      <c r="E151" s="15">
        <v>34.716000000000001</v>
      </c>
      <c r="F151" s="15">
        <v>40.905999999999999</v>
      </c>
      <c r="G151" s="15">
        <v>42.709000000000003</v>
      </c>
      <c r="H151" s="36">
        <v>52.241</v>
      </c>
      <c r="I151" s="36">
        <v>47.402000000000001</v>
      </c>
      <c r="J151" s="36">
        <v>50.137</v>
      </c>
      <c r="K151" s="36">
        <v>42.265000000000001</v>
      </c>
      <c r="L151" s="36">
        <v>42.784999999999997</v>
      </c>
      <c r="M151" s="36">
        <v>34.569000000000003</v>
      </c>
      <c r="N151" s="36">
        <v>33.994999999999997</v>
      </c>
      <c r="O151" s="6">
        <v>40.25</v>
      </c>
      <c r="P151" s="6">
        <v>35.389000000000003</v>
      </c>
      <c r="Q151" s="6">
        <v>34.146000000000001</v>
      </c>
    </row>
    <row r="152" spans="1:17">
      <c r="A152" s="2" t="s">
        <v>8</v>
      </c>
      <c r="B152" s="31"/>
      <c r="C152" s="31"/>
      <c r="D152" s="15">
        <v>2.2609720000000002</v>
      </c>
      <c r="E152" s="15">
        <v>2.01586</v>
      </c>
      <c r="F152" s="15">
        <v>3.0708600000000001</v>
      </c>
      <c r="G152" s="15">
        <v>3.0376219999999998</v>
      </c>
      <c r="H152" s="36">
        <v>2.9039030000000001</v>
      </c>
      <c r="I152" s="36">
        <v>3.843566</v>
      </c>
      <c r="J152" s="36">
        <v>4.2697449999999995</v>
      </c>
      <c r="K152" s="36">
        <v>2.8734220000000001</v>
      </c>
      <c r="L152" s="36">
        <v>1.355173</v>
      </c>
      <c r="M152" s="36">
        <v>2.2528130000000002</v>
      </c>
      <c r="N152" s="36">
        <v>1.8044039999999999</v>
      </c>
      <c r="O152" s="6">
        <v>1.869686</v>
      </c>
      <c r="P152" s="6">
        <v>1.4754719999999999</v>
      </c>
      <c r="Q152" s="6">
        <v>1.675</v>
      </c>
    </row>
    <row r="153" spans="1:17">
      <c r="A153" s="2" t="s">
        <v>9</v>
      </c>
      <c r="B153" s="31"/>
      <c r="C153" s="31"/>
      <c r="D153" s="15">
        <v>8.6509999999999998</v>
      </c>
      <c r="E153" s="15">
        <v>13.433999999999999</v>
      </c>
      <c r="F153" s="15">
        <v>12.632999999999999</v>
      </c>
      <c r="G153" s="15">
        <v>11.228</v>
      </c>
      <c r="H153" s="36">
        <v>11.728999999999999</v>
      </c>
      <c r="I153" s="36">
        <v>9.8130000000000006</v>
      </c>
      <c r="J153" s="36">
        <v>11.311</v>
      </c>
      <c r="K153" s="36">
        <v>10.526</v>
      </c>
      <c r="L153" s="36">
        <v>12.930999999999999</v>
      </c>
      <c r="M153" s="36">
        <v>10.177</v>
      </c>
      <c r="N153" s="36">
        <v>10.97</v>
      </c>
      <c r="O153" s="6">
        <v>15.55</v>
      </c>
      <c r="P153" s="6">
        <v>11.9</v>
      </c>
      <c r="Q153" s="6">
        <v>20.087</v>
      </c>
    </row>
    <row r="154" spans="1:17">
      <c r="A154" s="2" t="s">
        <v>10</v>
      </c>
      <c r="B154" s="31"/>
      <c r="C154" s="31"/>
      <c r="D154" s="15">
        <v>10.199999999999999</v>
      </c>
      <c r="E154" s="15">
        <v>11.7</v>
      </c>
      <c r="F154" s="15">
        <v>12.7</v>
      </c>
      <c r="G154" s="15">
        <v>13.2</v>
      </c>
      <c r="H154" s="36">
        <v>10.1</v>
      </c>
      <c r="I154" s="36">
        <v>10.3</v>
      </c>
      <c r="J154" s="36">
        <v>13.2</v>
      </c>
      <c r="K154" s="36">
        <v>8.3000000000000007</v>
      </c>
      <c r="L154" s="36">
        <v>8.3000000000000007</v>
      </c>
      <c r="M154" s="36">
        <v>11.2</v>
      </c>
      <c r="N154" s="36">
        <v>18.8</v>
      </c>
      <c r="O154" s="6">
        <v>22.8</v>
      </c>
      <c r="P154" s="6">
        <v>15</v>
      </c>
      <c r="Q154" s="6">
        <v>15.4</v>
      </c>
    </row>
    <row r="155" spans="1:17">
      <c r="A155" s="2" t="s">
        <v>11</v>
      </c>
      <c r="B155" s="31"/>
      <c r="C155" s="31"/>
      <c r="D155" s="15">
        <v>6.8</v>
      </c>
      <c r="E155" s="15">
        <v>7.7</v>
      </c>
      <c r="F155" s="15">
        <v>8.4</v>
      </c>
      <c r="G155" s="15">
        <v>12.9</v>
      </c>
      <c r="H155" s="36">
        <v>5.7</v>
      </c>
      <c r="I155" s="36">
        <v>6.2</v>
      </c>
      <c r="J155" s="36">
        <v>5.9</v>
      </c>
      <c r="K155" s="36">
        <v>5.5</v>
      </c>
      <c r="L155" s="36">
        <v>5.8</v>
      </c>
      <c r="M155" s="36">
        <v>4.7</v>
      </c>
      <c r="N155" s="36">
        <v>4.0999999999999996</v>
      </c>
      <c r="O155" s="6">
        <v>4.8</v>
      </c>
      <c r="P155" s="6">
        <v>4.7</v>
      </c>
      <c r="Q155" s="6">
        <v>4.5</v>
      </c>
    </row>
    <row r="156" spans="1:17">
      <c r="A156" s="2" t="s">
        <v>12</v>
      </c>
      <c r="B156" s="31"/>
      <c r="C156" s="31"/>
      <c r="D156" s="15">
        <v>30.530999999999999</v>
      </c>
      <c r="E156" s="15">
        <v>17.79</v>
      </c>
      <c r="F156" s="15">
        <v>37.131</v>
      </c>
      <c r="G156" s="15">
        <v>35.649000000000001</v>
      </c>
      <c r="H156" s="36">
        <v>36.478000000000002</v>
      </c>
      <c r="I156" s="36">
        <v>31.704999999999998</v>
      </c>
      <c r="J156" s="36">
        <v>10.618</v>
      </c>
      <c r="K156" s="36">
        <v>7.9329999999999998</v>
      </c>
      <c r="L156" s="36">
        <v>7.5890000000000004</v>
      </c>
      <c r="M156" s="36">
        <v>5.9790000000000001</v>
      </c>
      <c r="N156" s="36">
        <v>7.1070000000000002</v>
      </c>
      <c r="O156" s="6">
        <v>8.6110000000000007</v>
      </c>
      <c r="P156" s="6">
        <v>7.1849999999999996</v>
      </c>
      <c r="Q156" s="6">
        <v>7.7869999999999999</v>
      </c>
    </row>
    <row r="157" spans="1:17">
      <c r="A157" s="3" t="s">
        <v>37</v>
      </c>
      <c r="B157" s="31"/>
      <c r="C157" s="31"/>
      <c r="D157" s="38">
        <f t="shared" ref="D157:M157" si="14">SUM(D144:D156)</f>
        <v>210.10717200000002</v>
      </c>
      <c r="E157" s="38">
        <f t="shared" si="14"/>
        <v>232.65325999999996</v>
      </c>
      <c r="F157" s="38">
        <f t="shared" si="14"/>
        <v>241.64055999999999</v>
      </c>
      <c r="G157" s="38">
        <f t="shared" si="14"/>
        <v>270.53122199999996</v>
      </c>
      <c r="H157" s="37">
        <f t="shared" si="14"/>
        <v>267.79950299999996</v>
      </c>
      <c r="I157" s="37">
        <f t="shared" si="14"/>
        <v>273.10466600000001</v>
      </c>
      <c r="J157" s="37">
        <f t="shared" si="14"/>
        <v>265.40604500000001</v>
      </c>
      <c r="K157" s="37">
        <f t="shared" si="14"/>
        <v>272.55252200000001</v>
      </c>
      <c r="L157" s="37">
        <f t="shared" si="14"/>
        <v>272.25557300000003</v>
      </c>
      <c r="M157" s="37">
        <f t="shared" si="14"/>
        <v>247.50651299999998</v>
      </c>
      <c r="N157" s="37">
        <f>SUM(N144:N156)</f>
        <v>258.347804</v>
      </c>
      <c r="O157" s="8">
        <f>SUM(O144:O156)</f>
        <v>281.12008599999996</v>
      </c>
      <c r="P157" s="8">
        <f>SUM(P144:P156)</f>
        <v>259.10187200000001</v>
      </c>
      <c r="Q157" s="8">
        <f>SUM(Q144:Q156)</f>
        <v>284.44499999999994</v>
      </c>
    </row>
    <row r="158" spans="1:17">
      <c r="A158" s="2" t="s">
        <v>13</v>
      </c>
      <c r="B158" s="31"/>
      <c r="C158" s="31"/>
      <c r="D158" s="15">
        <v>0</v>
      </c>
      <c r="E158" s="15">
        <v>0</v>
      </c>
      <c r="F158" s="15">
        <v>0</v>
      </c>
      <c r="G158" s="15">
        <v>0</v>
      </c>
      <c r="H158" s="36">
        <v>0</v>
      </c>
      <c r="I158" s="36">
        <v>0.67600000000000005</v>
      </c>
      <c r="J158" s="36">
        <v>0.38800000000000001</v>
      </c>
      <c r="K158" s="36">
        <v>0.51700000000000002</v>
      </c>
      <c r="L158" s="36">
        <v>0.40899999999999997</v>
      </c>
      <c r="M158" s="36">
        <v>0.3</v>
      </c>
      <c r="N158" s="36">
        <v>0.38300000000000001</v>
      </c>
      <c r="O158" s="6">
        <v>0.23100000000000001</v>
      </c>
      <c r="P158" s="6">
        <v>0.22900000000000001</v>
      </c>
      <c r="Q158" s="6">
        <v>0.34399999999999997</v>
      </c>
    </row>
    <row r="159" spans="1:17">
      <c r="A159" s="2" t="s">
        <v>15</v>
      </c>
      <c r="B159" s="31"/>
      <c r="C159" s="31"/>
      <c r="D159" s="31"/>
      <c r="E159" s="31"/>
      <c r="F159" s="15">
        <v>0</v>
      </c>
      <c r="G159" s="15">
        <v>0</v>
      </c>
      <c r="H159" s="36">
        <v>0</v>
      </c>
      <c r="I159" s="36">
        <v>0</v>
      </c>
      <c r="J159" s="36">
        <v>0.40860000000000002</v>
      </c>
      <c r="K159" s="36">
        <v>0.39239999999999997</v>
      </c>
      <c r="L159" s="36">
        <v>0.43110000000000004</v>
      </c>
      <c r="M159" s="36">
        <v>0.35599999999999998</v>
      </c>
      <c r="N159" s="36">
        <v>0.36769999999999997</v>
      </c>
      <c r="O159" s="6">
        <v>0.67820000000000003</v>
      </c>
      <c r="P159" s="6">
        <v>0.79179999999999995</v>
      </c>
      <c r="Q159" s="6">
        <v>0.77800000000000002</v>
      </c>
    </row>
    <row r="160" spans="1:17">
      <c r="A160" s="2" t="s">
        <v>16</v>
      </c>
      <c r="B160" s="31"/>
      <c r="C160" s="31"/>
      <c r="D160" s="31"/>
      <c r="E160" s="31"/>
      <c r="F160" s="15">
        <v>0</v>
      </c>
      <c r="G160" s="15">
        <v>0</v>
      </c>
      <c r="H160" s="36">
        <v>0</v>
      </c>
      <c r="I160" s="36">
        <v>0</v>
      </c>
      <c r="J160" s="36">
        <v>1.6390000000000002E-2</v>
      </c>
      <c r="K160" s="36">
        <v>1.6535000000000001E-2</v>
      </c>
      <c r="L160" s="36">
        <v>1.6633999999999999E-2</v>
      </c>
      <c r="M160" s="36">
        <v>0</v>
      </c>
      <c r="N160" s="36">
        <v>0</v>
      </c>
      <c r="O160" s="6">
        <v>0</v>
      </c>
      <c r="P160" s="6">
        <v>0.122562</v>
      </c>
      <c r="Q160" s="6">
        <v>3.2000000000000001E-2</v>
      </c>
    </row>
    <row r="161" spans="1:17">
      <c r="A161" s="2" t="s">
        <v>17</v>
      </c>
      <c r="B161" s="31"/>
      <c r="C161" s="31"/>
      <c r="D161" s="31"/>
      <c r="E161" s="31"/>
      <c r="F161" s="15">
        <v>0</v>
      </c>
      <c r="G161" s="15">
        <v>0</v>
      </c>
      <c r="H161" s="36">
        <v>0</v>
      </c>
      <c r="I161" s="36">
        <v>0</v>
      </c>
      <c r="J161" s="36">
        <v>0</v>
      </c>
      <c r="K161" s="36">
        <v>0.343194</v>
      </c>
      <c r="L161" s="36">
        <v>0.46252699999999997</v>
      </c>
      <c r="M161" s="36">
        <v>0.80057800000000001</v>
      </c>
      <c r="N161" s="36">
        <v>0.811894</v>
      </c>
      <c r="O161" s="6">
        <v>1.1643790000000001</v>
      </c>
      <c r="P161" s="6">
        <v>0.79135500000000003</v>
      </c>
      <c r="Q161" s="6">
        <v>0</v>
      </c>
    </row>
    <row r="162" spans="1:17">
      <c r="A162" s="2" t="s">
        <v>18</v>
      </c>
      <c r="B162" s="31"/>
      <c r="C162" s="31"/>
      <c r="D162" s="31"/>
      <c r="E162" s="31"/>
      <c r="F162" s="15">
        <v>0</v>
      </c>
      <c r="G162" s="15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6">
        <v>0</v>
      </c>
      <c r="P162" s="6">
        <v>0</v>
      </c>
      <c r="Q162" s="6">
        <v>0</v>
      </c>
    </row>
    <row r="163" spans="1:17">
      <c r="A163" s="3" t="s">
        <v>35</v>
      </c>
      <c r="B163" s="31"/>
      <c r="C163" s="31"/>
      <c r="D163" s="13">
        <f t="shared" ref="D163:M163" si="15">SUM(D157:D162)</f>
        <v>210.10717200000002</v>
      </c>
      <c r="E163" s="13">
        <f t="shared" si="15"/>
        <v>232.65325999999996</v>
      </c>
      <c r="F163" s="13">
        <f t="shared" si="15"/>
        <v>241.64055999999999</v>
      </c>
      <c r="G163" s="13">
        <f t="shared" si="15"/>
        <v>270.53122199999996</v>
      </c>
      <c r="H163" s="8">
        <f t="shared" si="15"/>
        <v>267.79950299999996</v>
      </c>
      <c r="I163" s="8">
        <f t="shared" si="15"/>
        <v>273.780666</v>
      </c>
      <c r="J163" s="8">
        <f t="shared" si="15"/>
        <v>266.21903499999996</v>
      </c>
      <c r="K163" s="8">
        <f t="shared" si="15"/>
        <v>273.82165099999997</v>
      </c>
      <c r="L163" s="8">
        <f t="shared" si="15"/>
        <v>273.57483400000007</v>
      </c>
      <c r="M163" s="8">
        <f t="shared" si="15"/>
        <v>248.96309099999999</v>
      </c>
      <c r="N163" s="8">
        <f>SUM(N157:N162)</f>
        <v>259.91039799999999</v>
      </c>
      <c r="O163" s="8">
        <f>SUM(O157:O162)</f>
        <v>283.19366499999995</v>
      </c>
      <c r="P163" s="8">
        <f>SUM(P157:P162)</f>
        <v>261.03658900000005</v>
      </c>
      <c r="Q163" s="8">
        <f>SUM(Q157:Q162)</f>
        <v>285.59899999999993</v>
      </c>
    </row>
    <row r="164" spans="1:17">
      <c r="O164" s="6"/>
    </row>
    <row r="165" spans="1:17">
      <c r="A165" s="3" t="s">
        <v>76</v>
      </c>
      <c r="O165" s="6"/>
    </row>
    <row r="166" spans="1:17">
      <c r="A166" s="3"/>
      <c r="B166" s="3">
        <v>2006</v>
      </c>
      <c r="C166" s="3">
        <v>2007</v>
      </c>
      <c r="D166" s="3">
        <v>2008</v>
      </c>
      <c r="E166" s="3">
        <v>2009</v>
      </c>
      <c r="F166" s="3">
        <v>2010</v>
      </c>
      <c r="G166" s="3">
        <v>2011</v>
      </c>
      <c r="H166" s="3">
        <v>2012</v>
      </c>
      <c r="I166" s="3">
        <v>2013</v>
      </c>
      <c r="J166" s="3">
        <v>2014</v>
      </c>
      <c r="K166" s="3">
        <v>2015</v>
      </c>
      <c r="L166" s="3">
        <v>2016</v>
      </c>
      <c r="M166" s="3">
        <v>2017</v>
      </c>
      <c r="N166" s="3">
        <v>2018</v>
      </c>
      <c r="O166" s="44">
        <v>2019</v>
      </c>
      <c r="P166" s="44">
        <v>2020</v>
      </c>
      <c r="Q166" s="44">
        <v>2021</v>
      </c>
    </row>
    <row r="167" spans="1:17">
      <c r="A167" s="2" t="s">
        <v>0</v>
      </c>
      <c r="B167" s="39"/>
      <c r="C167" s="39"/>
      <c r="D167" s="40">
        <v>18.8</v>
      </c>
      <c r="E167" s="40">
        <v>20.399999999999999</v>
      </c>
      <c r="F167" s="40">
        <v>16.2</v>
      </c>
      <c r="G167" s="40">
        <v>20.399999999999999</v>
      </c>
      <c r="H167" s="36">
        <v>19.899999999999999</v>
      </c>
      <c r="I167" s="36">
        <v>22.7</v>
      </c>
      <c r="J167" s="36">
        <v>22.8</v>
      </c>
      <c r="K167" s="36">
        <v>28.4</v>
      </c>
      <c r="L167" s="36">
        <v>31.6</v>
      </c>
      <c r="M167" s="36">
        <v>31.5</v>
      </c>
      <c r="N167" s="36">
        <v>33.799999999999997</v>
      </c>
      <c r="O167" s="6">
        <v>35.6</v>
      </c>
      <c r="P167" s="6">
        <v>33.299999999999997</v>
      </c>
      <c r="Q167" s="6">
        <v>31.2</v>
      </c>
    </row>
    <row r="168" spans="1:17">
      <c r="A168" s="2" t="s">
        <v>1</v>
      </c>
      <c r="B168" s="39"/>
      <c r="C168" s="39"/>
      <c r="D168" s="40">
        <v>33.003</v>
      </c>
      <c r="E168" s="40">
        <v>71.447000000000003</v>
      </c>
      <c r="F168" s="40">
        <v>47.923999999999999</v>
      </c>
      <c r="G168" s="40">
        <v>52.524999999999999</v>
      </c>
      <c r="H168" s="36">
        <v>49.508000000000003</v>
      </c>
      <c r="I168" s="36">
        <v>45.970999999999997</v>
      </c>
      <c r="J168" s="36">
        <v>48.173000000000002</v>
      </c>
      <c r="K168" s="36">
        <v>32.777000000000001</v>
      </c>
      <c r="L168" s="36">
        <v>24.829000000000001</v>
      </c>
      <c r="M168" s="36">
        <v>30.463000000000001</v>
      </c>
      <c r="N168" s="36">
        <v>23.231999999999999</v>
      </c>
      <c r="O168" s="6">
        <v>34.581000000000003</v>
      </c>
      <c r="P168" s="6">
        <v>27.276</v>
      </c>
      <c r="Q168" s="6">
        <v>38.817999999999998</v>
      </c>
    </row>
    <row r="169" spans="1:17">
      <c r="A169" s="2" t="s">
        <v>2</v>
      </c>
      <c r="B169" s="39"/>
      <c r="C169" s="39"/>
      <c r="D169" s="40">
        <v>10.488899999999999</v>
      </c>
      <c r="E169" s="40">
        <v>11.720800000000001</v>
      </c>
      <c r="F169" s="40">
        <v>12.2204</v>
      </c>
      <c r="G169" s="40">
        <v>12.4114</v>
      </c>
      <c r="H169" s="36">
        <v>12.8086</v>
      </c>
      <c r="I169" s="36">
        <v>12.1046</v>
      </c>
      <c r="J169" s="36">
        <v>12.723000000000001</v>
      </c>
      <c r="K169" s="36">
        <v>14.506</v>
      </c>
      <c r="L169" s="36">
        <v>18.491199999999999</v>
      </c>
      <c r="M169" s="36">
        <v>23.403099999999998</v>
      </c>
      <c r="N169" s="36">
        <v>17.209099999999999</v>
      </c>
      <c r="O169" s="6">
        <v>17.1434</v>
      </c>
      <c r="P169" s="6">
        <v>18.7578</v>
      </c>
      <c r="Q169" s="6">
        <v>23.585000000000001</v>
      </c>
    </row>
    <row r="170" spans="1:17">
      <c r="A170" s="2" t="s">
        <v>3</v>
      </c>
      <c r="B170" s="39"/>
      <c r="C170" s="39"/>
      <c r="D170" s="40">
        <v>20.399999999999999</v>
      </c>
      <c r="E170" s="40">
        <v>34.1</v>
      </c>
      <c r="F170" s="40">
        <v>28.6</v>
      </c>
      <c r="G170" s="40">
        <v>25.7</v>
      </c>
      <c r="H170" s="36">
        <v>24.9</v>
      </c>
      <c r="I170" s="36">
        <v>24</v>
      </c>
      <c r="J170" s="36">
        <v>17.399999999999999</v>
      </c>
      <c r="K170" s="36">
        <v>25.6</v>
      </c>
      <c r="L170" s="36">
        <v>21.7</v>
      </c>
      <c r="M170" s="36">
        <v>32.5</v>
      </c>
      <c r="N170" s="36">
        <v>41.3</v>
      </c>
      <c r="O170" s="6">
        <v>46.8</v>
      </c>
      <c r="P170" s="6">
        <v>33.200000000000003</v>
      </c>
      <c r="Q170" s="6">
        <v>29.5</v>
      </c>
    </row>
    <row r="171" spans="1:17">
      <c r="A171" s="2" t="s">
        <v>4</v>
      </c>
      <c r="B171" s="39"/>
      <c r="C171" s="39"/>
      <c r="D171" s="40">
        <v>6.835</v>
      </c>
      <c r="E171" s="40">
        <v>7.0490000000000004</v>
      </c>
      <c r="F171" s="40">
        <v>6.2539999999999996</v>
      </c>
      <c r="G171" s="40">
        <v>6.2640000000000002</v>
      </c>
      <c r="H171" s="36">
        <v>7.508</v>
      </c>
      <c r="I171" s="36">
        <v>11.707000000000001</v>
      </c>
      <c r="J171" s="36">
        <v>10.175000000000001</v>
      </c>
      <c r="K171" s="36">
        <v>16.196999999999999</v>
      </c>
      <c r="L171" s="36">
        <v>12.693</v>
      </c>
      <c r="M171" s="36">
        <v>9.3989999999999991</v>
      </c>
      <c r="N171" s="36">
        <v>15.03</v>
      </c>
      <c r="O171" s="6">
        <v>15.192</v>
      </c>
      <c r="P171" s="6">
        <v>13.856</v>
      </c>
      <c r="Q171" s="6">
        <v>9.9570000000000007</v>
      </c>
    </row>
    <row r="172" spans="1:17">
      <c r="A172" s="2" t="s">
        <v>5</v>
      </c>
      <c r="B172" s="39"/>
      <c r="C172" s="39"/>
      <c r="D172" s="40">
        <v>8.5429999999999993</v>
      </c>
      <c r="E172" s="40">
        <v>3.484</v>
      </c>
      <c r="F172" s="40">
        <v>4.5339999999999998</v>
      </c>
      <c r="G172" s="40">
        <v>15.525</v>
      </c>
      <c r="H172" s="36">
        <v>9.4</v>
      </c>
      <c r="I172" s="36">
        <v>11.7</v>
      </c>
      <c r="J172" s="36">
        <v>17.100000000000001</v>
      </c>
      <c r="K172" s="36">
        <v>14.6</v>
      </c>
      <c r="L172" s="36">
        <v>13.2</v>
      </c>
      <c r="M172" s="36">
        <v>15.8</v>
      </c>
      <c r="N172" s="36">
        <v>16.8</v>
      </c>
      <c r="O172" s="6">
        <v>17.8</v>
      </c>
      <c r="P172" s="6">
        <v>22.6</v>
      </c>
      <c r="Q172" s="6">
        <v>26</v>
      </c>
    </row>
    <row r="173" spans="1:17">
      <c r="A173" s="2" t="s">
        <v>6</v>
      </c>
      <c r="B173" s="39"/>
      <c r="C173" s="39"/>
      <c r="D173" s="40">
        <v>4</v>
      </c>
      <c r="E173" s="40">
        <v>5.4</v>
      </c>
      <c r="F173" s="40">
        <v>4.8</v>
      </c>
      <c r="G173" s="40">
        <v>4.0999999999999996</v>
      </c>
      <c r="H173" s="36">
        <v>7.4</v>
      </c>
      <c r="I173" s="36">
        <v>1.4390000000000001</v>
      </c>
      <c r="J173" s="36">
        <v>0.48</v>
      </c>
      <c r="K173" s="36">
        <v>0.25</v>
      </c>
      <c r="L173" s="36">
        <v>2.0550000000000002</v>
      </c>
      <c r="M173" s="36">
        <v>1.6830000000000001</v>
      </c>
      <c r="N173" s="36">
        <v>2.3889999999999998</v>
      </c>
      <c r="O173" s="6">
        <v>1.41</v>
      </c>
      <c r="P173" s="6">
        <v>2.6419999999999999</v>
      </c>
      <c r="Q173" s="6">
        <v>6.21</v>
      </c>
    </row>
    <row r="174" spans="1:17">
      <c r="A174" s="2" t="s">
        <v>7</v>
      </c>
      <c r="B174" s="39"/>
      <c r="C174" s="39"/>
      <c r="D174" s="40">
        <v>9.8369999999999997</v>
      </c>
      <c r="E174" s="40">
        <v>13.205</v>
      </c>
      <c r="F174" s="40">
        <v>12.412000000000001</v>
      </c>
      <c r="G174" s="40">
        <v>14.188000000000001</v>
      </c>
      <c r="H174" s="36">
        <v>14.667999999999999</v>
      </c>
      <c r="I174" s="36">
        <v>13.73</v>
      </c>
      <c r="J174" s="36">
        <v>14.968999999999999</v>
      </c>
      <c r="K174" s="36">
        <v>15.615</v>
      </c>
      <c r="L174" s="36">
        <v>13.833</v>
      </c>
      <c r="M174" s="36">
        <v>18.547000000000001</v>
      </c>
      <c r="N174" s="36">
        <v>19.274999999999999</v>
      </c>
      <c r="O174" s="6">
        <v>12.416</v>
      </c>
      <c r="P174" s="6">
        <v>21.013000000000002</v>
      </c>
      <c r="Q174" s="6">
        <v>25.76</v>
      </c>
    </row>
    <row r="175" spans="1:17">
      <c r="A175" s="2" t="s">
        <v>8</v>
      </c>
      <c r="B175" s="39"/>
      <c r="C175" s="39"/>
      <c r="D175" s="40">
        <v>0.735101</v>
      </c>
      <c r="E175" s="40">
        <v>1.807801</v>
      </c>
      <c r="F175" s="40">
        <v>2.1098249999999998</v>
      </c>
      <c r="G175" s="40">
        <v>2.1690659999999999</v>
      </c>
      <c r="H175" s="36">
        <v>2.2636409999999998</v>
      </c>
      <c r="I175" s="36">
        <v>1.747492</v>
      </c>
      <c r="J175" s="36">
        <v>1.1420699999999999</v>
      </c>
      <c r="K175" s="36">
        <v>2.428785</v>
      </c>
      <c r="L175" s="36">
        <v>2.2863519999999999</v>
      </c>
      <c r="M175" s="36">
        <v>3.03146</v>
      </c>
      <c r="N175" s="36">
        <v>1.6293169999999999</v>
      </c>
      <c r="O175" s="6">
        <v>1.637839</v>
      </c>
      <c r="P175" s="6">
        <v>1.5278670000000001</v>
      </c>
      <c r="Q175" s="6">
        <v>0.35899999999999999</v>
      </c>
    </row>
    <row r="176" spans="1:17">
      <c r="A176" s="2" t="s">
        <v>9</v>
      </c>
      <c r="B176" s="39"/>
      <c r="C176" s="39"/>
      <c r="D176" s="40">
        <v>59.667999999999999</v>
      </c>
      <c r="E176" s="40">
        <v>64.692999999999998</v>
      </c>
      <c r="F176" s="40">
        <v>65.813999999999993</v>
      </c>
      <c r="G176" s="40">
        <v>70.525000000000006</v>
      </c>
      <c r="H176" s="36">
        <v>72.283000000000001</v>
      </c>
      <c r="I176" s="36">
        <v>60.363</v>
      </c>
      <c r="J176" s="36">
        <v>67.415000000000006</v>
      </c>
      <c r="K176" s="36">
        <v>83.498000000000005</v>
      </c>
      <c r="L176" s="36">
        <v>74.649000000000001</v>
      </c>
      <c r="M176" s="36">
        <v>72.394000000000005</v>
      </c>
      <c r="N176" s="36">
        <v>80.849000000000004</v>
      </c>
      <c r="O176" s="6">
        <v>70.623000000000005</v>
      </c>
      <c r="P176" s="6">
        <v>73.010000000000005</v>
      </c>
      <c r="Q176" s="6">
        <v>68.828000000000003</v>
      </c>
    </row>
    <row r="177" spans="1:17">
      <c r="A177" s="2" t="s">
        <v>10</v>
      </c>
      <c r="B177" s="39"/>
      <c r="C177" s="39"/>
      <c r="D177" s="40">
        <v>16.3</v>
      </c>
      <c r="E177" s="40">
        <v>19.100000000000001</v>
      </c>
      <c r="F177" s="40">
        <v>15.7</v>
      </c>
      <c r="G177" s="40">
        <v>17.8</v>
      </c>
      <c r="H177" s="36">
        <v>18.2</v>
      </c>
      <c r="I177" s="36">
        <v>19.2</v>
      </c>
      <c r="J177" s="36">
        <v>17.7</v>
      </c>
      <c r="K177" s="36">
        <v>19.100000000000001</v>
      </c>
      <c r="L177" s="36">
        <v>18.3</v>
      </c>
      <c r="M177" s="36">
        <v>18.7</v>
      </c>
      <c r="N177" s="36">
        <v>16.2</v>
      </c>
      <c r="O177" s="6">
        <v>15.6</v>
      </c>
      <c r="P177" s="6">
        <v>24.2</v>
      </c>
      <c r="Q177" s="6">
        <v>24.6</v>
      </c>
    </row>
    <row r="178" spans="1:17">
      <c r="A178" s="2" t="s">
        <v>11</v>
      </c>
      <c r="B178" s="39"/>
      <c r="C178" s="39"/>
      <c r="D178" s="40">
        <v>10.3</v>
      </c>
      <c r="E178" s="40">
        <v>11.7</v>
      </c>
      <c r="F178" s="40">
        <v>12.5</v>
      </c>
      <c r="G178" s="40">
        <v>18.8</v>
      </c>
      <c r="H178" s="36">
        <v>8.6</v>
      </c>
      <c r="I178" s="36">
        <v>9.3000000000000007</v>
      </c>
      <c r="J178" s="36">
        <v>10.7</v>
      </c>
      <c r="K178" s="36">
        <v>9.8000000000000007</v>
      </c>
      <c r="L178" s="36">
        <v>11.1</v>
      </c>
      <c r="M178" s="36">
        <v>10.3</v>
      </c>
      <c r="N178" s="36">
        <v>11.9</v>
      </c>
      <c r="O178" s="6">
        <v>14.7</v>
      </c>
      <c r="P178" s="6">
        <v>15.2</v>
      </c>
      <c r="Q178" s="6">
        <v>18.5</v>
      </c>
    </row>
    <row r="179" spans="1:17">
      <c r="A179" s="2" t="s">
        <v>12</v>
      </c>
      <c r="B179" s="39"/>
      <c r="C179" s="39"/>
      <c r="D179" s="40">
        <v>9.5749999999999993</v>
      </c>
      <c r="E179" s="40">
        <v>10.323</v>
      </c>
      <c r="F179" s="40">
        <v>11.384</v>
      </c>
      <c r="G179" s="40">
        <v>11.752000000000001</v>
      </c>
      <c r="H179" s="36">
        <v>14.067</v>
      </c>
      <c r="I179" s="36">
        <v>18.879000000000001</v>
      </c>
      <c r="J179" s="36">
        <v>19.228999999999999</v>
      </c>
      <c r="K179" s="36">
        <v>18.361999999999998</v>
      </c>
      <c r="L179" s="36">
        <v>15.114000000000001</v>
      </c>
      <c r="M179" s="36">
        <v>14.981</v>
      </c>
      <c r="N179" s="36">
        <v>15.895</v>
      </c>
      <c r="O179" s="6">
        <v>16.966999999999999</v>
      </c>
      <c r="P179" s="6">
        <v>14.231</v>
      </c>
      <c r="Q179" s="6">
        <v>18.341000000000001</v>
      </c>
    </row>
    <row r="180" spans="1:17">
      <c r="A180" s="3" t="s">
        <v>37</v>
      </c>
      <c r="B180" s="39"/>
      <c r="C180" s="39"/>
      <c r="D180" s="41">
        <f t="shared" ref="D180:M180" si="16">SUM(D167:D179)</f>
        <v>208.48500100000001</v>
      </c>
      <c r="E180" s="41">
        <f t="shared" si="16"/>
        <v>274.42960100000005</v>
      </c>
      <c r="F180" s="41">
        <f t="shared" si="16"/>
        <v>240.452225</v>
      </c>
      <c r="G180" s="41">
        <f t="shared" si="16"/>
        <v>272.15946600000001</v>
      </c>
      <c r="H180" s="37">
        <f t="shared" si="16"/>
        <v>261.50624099999999</v>
      </c>
      <c r="I180" s="37">
        <f t="shared" si="16"/>
        <v>252.84109199999995</v>
      </c>
      <c r="J180" s="37">
        <f t="shared" si="16"/>
        <v>260.00606999999997</v>
      </c>
      <c r="K180" s="37">
        <f t="shared" si="16"/>
        <v>281.13378499999999</v>
      </c>
      <c r="L180" s="37">
        <f t="shared" si="16"/>
        <v>259.85055199999999</v>
      </c>
      <c r="M180" s="37">
        <f t="shared" si="16"/>
        <v>282.70156000000003</v>
      </c>
      <c r="N180" s="37">
        <f>SUM(N167:N179)</f>
        <v>295.50841699999995</v>
      </c>
      <c r="O180" s="8">
        <f>SUM(O167:O179)</f>
        <v>300.47023900000005</v>
      </c>
      <c r="P180" s="8">
        <f>SUM(P167:P179)</f>
        <v>300.81366699999995</v>
      </c>
      <c r="Q180" s="8">
        <f>SUM(Q167:Q179)</f>
        <v>321.65800000000002</v>
      </c>
    </row>
    <row r="181" spans="1:17">
      <c r="A181" s="2" t="s">
        <v>13</v>
      </c>
      <c r="B181" s="39"/>
      <c r="C181" s="39"/>
      <c r="D181" s="40">
        <v>0</v>
      </c>
      <c r="E181" s="40">
        <v>0</v>
      </c>
      <c r="F181" s="40">
        <v>0</v>
      </c>
      <c r="G181" s="40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6">
        <v>0</v>
      </c>
      <c r="P181" s="6">
        <v>0</v>
      </c>
      <c r="Q181" s="6">
        <v>0</v>
      </c>
    </row>
    <row r="182" spans="1:17">
      <c r="A182" s="2" t="s">
        <v>15</v>
      </c>
      <c r="B182" s="39"/>
      <c r="C182" s="39"/>
      <c r="D182" s="39"/>
      <c r="E182" s="39"/>
      <c r="F182" s="40">
        <v>0.31080000000000002</v>
      </c>
      <c r="G182" s="40">
        <v>0</v>
      </c>
      <c r="H182" s="36">
        <v>0.3362</v>
      </c>
      <c r="I182" s="36">
        <v>0.28710000000000002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6">
        <v>0</v>
      </c>
      <c r="P182" s="6">
        <v>0</v>
      </c>
      <c r="Q182" s="6">
        <v>0</v>
      </c>
    </row>
    <row r="183" spans="1:17">
      <c r="A183" s="2" t="s">
        <v>16</v>
      </c>
      <c r="B183" s="39"/>
      <c r="C183" s="39"/>
      <c r="D183" s="39"/>
      <c r="E183" s="39"/>
      <c r="F183" s="40">
        <v>0</v>
      </c>
      <c r="G183" s="40">
        <v>0.27479999999999999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6">
        <v>0</v>
      </c>
      <c r="P183" s="6">
        <v>0</v>
      </c>
      <c r="Q183" s="6">
        <v>0</v>
      </c>
    </row>
    <row r="184" spans="1:17">
      <c r="A184" s="2" t="s">
        <v>17</v>
      </c>
      <c r="B184" s="39"/>
      <c r="C184" s="39"/>
      <c r="D184" s="39"/>
      <c r="E184" s="39"/>
      <c r="F184" s="40">
        <v>0</v>
      </c>
      <c r="G184" s="40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6">
        <v>0</v>
      </c>
      <c r="P184" s="6">
        <v>0</v>
      </c>
      <c r="Q184" s="6">
        <v>0</v>
      </c>
    </row>
    <row r="185" spans="1:17">
      <c r="A185" s="2" t="s">
        <v>18</v>
      </c>
      <c r="B185" s="39"/>
      <c r="C185" s="39"/>
      <c r="D185" s="39"/>
      <c r="E185" s="39"/>
      <c r="F185" s="40">
        <v>0</v>
      </c>
      <c r="G185" s="40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6">
        <v>0</v>
      </c>
      <c r="P185" s="6">
        <v>0</v>
      </c>
      <c r="Q185" s="6">
        <v>0</v>
      </c>
    </row>
    <row r="186" spans="1:17">
      <c r="A186" s="3" t="s">
        <v>35</v>
      </c>
      <c r="B186" s="39"/>
      <c r="C186" s="39"/>
      <c r="D186" s="42">
        <f t="shared" ref="D186:M186" si="17">SUM(D180:D185)</f>
        <v>208.48500100000001</v>
      </c>
      <c r="E186" s="42">
        <f t="shared" si="17"/>
        <v>274.42960100000005</v>
      </c>
      <c r="F186" s="42">
        <f t="shared" si="17"/>
        <v>240.763025</v>
      </c>
      <c r="G186" s="42">
        <f t="shared" si="17"/>
        <v>272.43426600000004</v>
      </c>
      <c r="H186" s="8">
        <f t="shared" si="17"/>
        <v>261.84244100000001</v>
      </c>
      <c r="I186" s="8">
        <f t="shared" si="17"/>
        <v>253.12819199999996</v>
      </c>
      <c r="J186" s="8">
        <f t="shared" si="17"/>
        <v>260.00606999999997</v>
      </c>
      <c r="K186" s="8">
        <f t="shared" si="17"/>
        <v>281.13378499999999</v>
      </c>
      <c r="L186" s="8">
        <f t="shared" si="17"/>
        <v>259.85055199999999</v>
      </c>
      <c r="M186" s="8">
        <f t="shared" si="17"/>
        <v>282.70156000000003</v>
      </c>
      <c r="N186" s="8">
        <f>SUM(N180:N185)</f>
        <v>295.50841699999995</v>
      </c>
      <c r="O186" s="8">
        <f>SUM(O180:O185)</f>
        <v>300.47023900000005</v>
      </c>
      <c r="P186" s="8">
        <f>SUM(P180:P185)</f>
        <v>300.81366699999995</v>
      </c>
      <c r="Q186" s="8">
        <f>SUM(Q180:Q185)</f>
        <v>321.65800000000002</v>
      </c>
    </row>
    <row r="187" spans="1:17">
      <c r="O187" s="6"/>
    </row>
    <row r="188" spans="1:17">
      <c r="A188" s="3" t="s">
        <v>77</v>
      </c>
      <c r="O188" s="6"/>
    </row>
    <row r="189" spans="1:17">
      <c r="A189" s="3"/>
      <c r="B189" s="3">
        <v>2006</v>
      </c>
      <c r="C189" s="3">
        <v>2007</v>
      </c>
      <c r="D189" s="3">
        <v>2008</v>
      </c>
      <c r="E189" s="3">
        <v>2009</v>
      </c>
      <c r="F189" s="3">
        <v>2010</v>
      </c>
      <c r="G189" s="3">
        <v>2011</v>
      </c>
      <c r="H189" s="3">
        <v>2012</v>
      </c>
      <c r="I189" s="3">
        <v>2013</v>
      </c>
      <c r="J189" s="3">
        <v>2014</v>
      </c>
      <c r="K189" s="3">
        <v>2015</v>
      </c>
      <c r="L189" s="3">
        <v>2016</v>
      </c>
      <c r="M189" s="3">
        <v>2017</v>
      </c>
      <c r="N189" s="3">
        <v>2018</v>
      </c>
      <c r="O189" s="44">
        <v>2019</v>
      </c>
      <c r="P189" s="44">
        <v>2020</v>
      </c>
      <c r="Q189" s="44">
        <v>2021</v>
      </c>
    </row>
    <row r="190" spans="1:17">
      <c r="A190" s="2" t="s">
        <v>0</v>
      </c>
      <c r="B190" s="6">
        <v>48.3</v>
      </c>
      <c r="C190" s="6">
        <v>50</v>
      </c>
      <c r="D190" s="6">
        <v>114.1</v>
      </c>
      <c r="E190" s="6">
        <v>125</v>
      </c>
      <c r="F190" s="6">
        <v>141.4</v>
      </c>
      <c r="G190" s="6">
        <v>155.69999999999999</v>
      </c>
      <c r="H190" s="36">
        <v>148.30000000000001</v>
      </c>
      <c r="I190" s="36">
        <v>155.1</v>
      </c>
      <c r="J190" s="36">
        <v>156.4</v>
      </c>
      <c r="K190" s="36">
        <v>162.30000000000001</v>
      </c>
      <c r="L190" s="36">
        <v>169.2</v>
      </c>
      <c r="M190" s="36">
        <v>170.1</v>
      </c>
      <c r="N190" s="36">
        <v>177.7</v>
      </c>
      <c r="O190" s="6">
        <v>184.5</v>
      </c>
      <c r="P190" s="6">
        <v>183.3</v>
      </c>
      <c r="Q190" s="6">
        <v>189.2</v>
      </c>
    </row>
    <row r="191" spans="1:17">
      <c r="A191" s="2" t="s">
        <v>1</v>
      </c>
      <c r="B191" s="6">
        <v>118.57599999999999</v>
      </c>
      <c r="C191" s="6">
        <v>117.17100000000001</v>
      </c>
      <c r="D191" s="6">
        <v>143.31299999999999</v>
      </c>
      <c r="E191" s="6">
        <v>199.56200000000001</v>
      </c>
      <c r="F191" s="6">
        <v>189.58500000000001</v>
      </c>
      <c r="G191" s="6">
        <v>189.714</v>
      </c>
      <c r="H191" s="36">
        <v>193.98500000000001</v>
      </c>
      <c r="I191" s="36">
        <v>205.005</v>
      </c>
      <c r="J191" s="36">
        <v>206.876</v>
      </c>
      <c r="K191" s="36">
        <v>199.84899999999999</v>
      </c>
      <c r="L191" s="36">
        <v>195.196</v>
      </c>
      <c r="M191" s="36">
        <v>206.11699999999999</v>
      </c>
      <c r="N191" s="36">
        <v>214.03399999999999</v>
      </c>
      <c r="O191" s="6">
        <v>234.43100000000001</v>
      </c>
      <c r="P191" s="6">
        <v>235.249</v>
      </c>
      <c r="Q191" s="6">
        <v>264.51</v>
      </c>
    </row>
    <row r="192" spans="1:17">
      <c r="A192" s="2" t="s">
        <v>2</v>
      </c>
      <c r="B192" s="6">
        <v>77.280100000000004</v>
      </c>
      <c r="C192" s="6">
        <v>82.728899999999996</v>
      </c>
      <c r="D192" s="6">
        <v>83.887200000000007</v>
      </c>
      <c r="E192" s="6">
        <v>95.569299999999998</v>
      </c>
      <c r="F192" s="6">
        <v>119.57389999999999</v>
      </c>
      <c r="G192" s="6">
        <v>123.56399999999999</v>
      </c>
      <c r="H192" s="36">
        <v>144.78700000000001</v>
      </c>
      <c r="I192" s="36">
        <v>152.13990000000001</v>
      </c>
      <c r="J192" s="36">
        <v>149.57749999999999</v>
      </c>
      <c r="K192" s="36">
        <v>151.06800000000001</v>
      </c>
      <c r="L192" s="36">
        <v>130.3605</v>
      </c>
      <c r="M192" s="36">
        <v>143.75299999999999</v>
      </c>
      <c r="N192" s="36">
        <v>125.646</v>
      </c>
      <c r="O192" s="6">
        <v>132.85159999999999</v>
      </c>
      <c r="P192" s="6">
        <v>126.73180000000001</v>
      </c>
      <c r="Q192" s="6">
        <v>146.255</v>
      </c>
    </row>
    <row r="193" spans="1:17">
      <c r="A193" s="2" t="s">
        <v>3</v>
      </c>
      <c r="B193" s="6">
        <v>99.4</v>
      </c>
      <c r="C193" s="6">
        <v>99.5</v>
      </c>
      <c r="D193" s="6">
        <v>102.1</v>
      </c>
      <c r="E193" s="6">
        <v>115.8</v>
      </c>
      <c r="F193" s="6">
        <v>129.9</v>
      </c>
      <c r="G193" s="6">
        <v>141.80000000000001</v>
      </c>
      <c r="H193" s="36">
        <v>135.1</v>
      </c>
      <c r="I193" s="36">
        <v>126.8</v>
      </c>
      <c r="J193" s="36">
        <v>114.3</v>
      </c>
      <c r="K193" s="36">
        <v>119.7</v>
      </c>
      <c r="L193" s="36">
        <v>118.7</v>
      </c>
      <c r="M193" s="36">
        <v>126.2</v>
      </c>
      <c r="N193" s="36">
        <v>130.5</v>
      </c>
      <c r="O193" s="6">
        <v>148.30000000000001</v>
      </c>
      <c r="P193" s="6">
        <v>144.30000000000001</v>
      </c>
      <c r="Q193" s="6">
        <v>156.6</v>
      </c>
    </row>
    <row r="194" spans="1:17">
      <c r="A194" s="2" t="s">
        <v>4</v>
      </c>
      <c r="B194" s="6">
        <v>46.494999999999997</v>
      </c>
      <c r="C194" s="6">
        <v>43.142000000000003</v>
      </c>
      <c r="D194" s="6">
        <v>46.774000000000001</v>
      </c>
      <c r="E194" s="6">
        <v>55.804000000000002</v>
      </c>
      <c r="F194" s="6">
        <v>56.4</v>
      </c>
      <c r="G194" s="6">
        <v>61.408000000000001</v>
      </c>
      <c r="H194" s="36">
        <v>63.411999999999999</v>
      </c>
      <c r="I194" s="36">
        <v>72.457999999999998</v>
      </c>
      <c r="J194" s="36">
        <v>68.343999999999994</v>
      </c>
      <c r="K194" s="36">
        <v>86.546000000000006</v>
      </c>
      <c r="L194" s="36">
        <v>78.234999999999999</v>
      </c>
      <c r="M194" s="36">
        <v>82.021000000000001</v>
      </c>
      <c r="N194" s="36">
        <v>91.83</v>
      </c>
      <c r="O194" s="6">
        <v>94.885000000000005</v>
      </c>
      <c r="P194" s="6">
        <v>93.674000000000007</v>
      </c>
      <c r="Q194" s="6">
        <v>96.278000000000006</v>
      </c>
    </row>
    <row r="195" spans="1:17">
      <c r="A195" s="2" t="s">
        <v>5</v>
      </c>
      <c r="B195" s="6">
        <v>57.5</v>
      </c>
      <c r="C195" s="6">
        <v>59.2</v>
      </c>
      <c r="D195" s="6">
        <v>80.415000000000006</v>
      </c>
      <c r="E195" s="6">
        <v>89.745000000000005</v>
      </c>
      <c r="F195" s="6">
        <v>79.155000000000001</v>
      </c>
      <c r="G195" s="6">
        <v>90.962000000000003</v>
      </c>
      <c r="H195" s="36">
        <v>86.2</v>
      </c>
      <c r="I195" s="36">
        <v>85.6</v>
      </c>
      <c r="J195" s="36">
        <v>84.3</v>
      </c>
      <c r="K195" s="36">
        <v>163.69999999999999</v>
      </c>
      <c r="L195" s="36">
        <v>169.1</v>
      </c>
      <c r="M195" s="36">
        <v>181.2</v>
      </c>
      <c r="N195" s="36">
        <v>189.7</v>
      </c>
      <c r="O195" s="6">
        <v>202.9</v>
      </c>
      <c r="P195" s="6">
        <v>203.1</v>
      </c>
      <c r="Q195" s="6">
        <v>215.6</v>
      </c>
    </row>
    <row r="196" spans="1:17">
      <c r="A196" s="2" t="s">
        <v>6</v>
      </c>
      <c r="B196" s="6">
        <v>53.1</v>
      </c>
      <c r="C196" s="6">
        <v>54.9</v>
      </c>
      <c r="D196" s="6">
        <v>50.2</v>
      </c>
      <c r="E196" s="6">
        <v>52.3</v>
      </c>
      <c r="F196" s="6">
        <v>54</v>
      </c>
      <c r="G196" s="6">
        <v>59.4</v>
      </c>
      <c r="H196" s="36">
        <v>66.400000000000006</v>
      </c>
      <c r="I196" s="36">
        <v>58.206000000000003</v>
      </c>
      <c r="J196" s="36">
        <v>68.944999999999993</v>
      </c>
      <c r="K196" s="36">
        <v>57.195</v>
      </c>
      <c r="L196" s="36">
        <v>67.412999999999997</v>
      </c>
      <c r="M196" s="36">
        <v>64.63</v>
      </c>
      <c r="N196" s="36">
        <v>70.792000000000002</v>
      </c>
      <c r="O196" s="6">
        <v>73.069000000000003</v>
      </c>
      <c r="P196" s="6">
        <v>64.856999999999999</v>
      </c>
      <c r="Q196" s="6">
        <v>72.707999999999998</v>
      </c>
    </row>
    <row r="197" spans="1:17">
      <c r="A197" s="2" t="s">
        <v>7</v>
      </c>
      <c r="B197" s="6">
        <v>77.822000000000003</v>
      </c>
      <c r="C197" s="6">
        <v>67.572999999999993</v>
      </c>
      <c r="D197" s="6">
        <v>97.900999999999996</v>
      </c>
      <c r="E197" s="6">
        <v>105.124</v>
      </c>
      <c r="F197" s="6">
        <v>112.008</v>
      </c>
      <c r="G197" s="6">
        <v>125.935</v>
      </c>
      <c r="H197" s="36">
        <v>143.708</v>
      </c>
      <c r="I197" s="36">
        <v>147.541</v>
      </c>
      <c r="J197" s="36">
        <v>150.072</v>
      </c>
      <c r="K197" s="36">
        <v>147.554</v>
      </c>
      <c r="L197" s="36">
        <v>139.792</v>
      </c>
      <c r="M197" s="36">
        <v>135.292</v>
      </c>
      <c r="N197" s="36">
        <v>140.25399999999999</v>
      </c>
      <c r="O197" s="6">
        <v>150.851</v>
      </c>
      <c r="P197" s="6">
        <v>150.214</v>
      </c>
      <c r="Q197" s="6">
        <v>161.99199999999999</v>
      </c>
    </row>
    <row r="198" spans="1:17">
      <c r="A198" s="2" t="s">
        <v>8</v>
      </c>
      <c r="B198" s="6">
        <v>16.509781</v>
      </c>
      <c r="C198" s="6">
        <v>22.007286000000001</v>
      </c>
      <c r="D198" s="6">
        <v>27.566344999999998</v>
      </c>
      <c r="E198" s="6">
        <v>26.929458</v>
      </c>
      <c r="F198" s="6">
        <v>27.597251</v>
      </c>
      <c r="G198" s="6">
        <v>26.594363999999999</v>
      </c>
      <c r="H198" s="36">
        <v>23.042255000000001</v>
      </c>
      <c r="I198" s="36">
        <v>20.018357000000002</v>
      </c>
      <c r="J198" s="36">
        <v>21.110488</v>
      </c>
      <c r="K198" s="36">
        <v>20.027832999999998</v>
      </c>
      <c r="L198" s="36">
        <v>18.849931999999999</v>
      </c>
      <c r="M198" s="36">
        <v>21.559981000000001</v>
      </c>
      <c r="N198" s="36">
        <v>19.557935000000001</v>
      </c>
      <c r="O198" s="6">
        <v>20.030421</v>
      </c>
      <c r="P198" s="6">
        <v>19.600504000000001</v>
      </c>
      <c r="Q198" s="6">
        <v>18.451000000000001</v>
      </c>
    </row>
    <row r="199" spans="1:17">
      <c r="A199" s="2" t="s">
        <v>9</v>
      </c>
      <c r="B199" s="6">
        <v>97.668999999999997</v>
      </c>
      <c r="C199" s="6">
        <v>105.866</v>
      </c>
      <c r="D199" s="6">
        <v>129.822</v>
      </c>
      <c r="E199" s="6">
        <v>135.36799999999999</v>
      </c>
      <c r="F199" s="6">
        <v>142.197</v>
      </c>
      <c r="G199" s="6">
        <v>143.345</v>
      </c>
      <c r="H199" s="36">
        <v>149.97200000000001</v>
      </c>
      <c r="I199" s="36">
        <v>143.15799999999999</v>
      </c>
      <c r="J199" s="36">
        <v>175.39599999999999</v>
      </c>
      <c r="K199" s="36">
        <v>179.727</v>
      </c>
      <c r="L199" s="36">
        <v>184.77799999999999</v>
      </c>
      <c r="M199" s="36">
        <v>195.708</v>
      </c>
      <c r="N199" s="36">
        <v>210.011</v>
      </c>
      <c r="O199" s="6">
        <v>215.70099999999999</v>
      </c>
      <c r="P199" s="6">
        <v>198.39699999999999</v>
      </c>
      <c r="Q199" s="6">
        <v>206.096</v>
      </c>
    </row>
    <row r="200" spans="1:17">
      <c r="A200" s="2" t="s">
        <v>10</v>
      </c>
      <c r="B200" s="6">
        <v>38</v>
      </c>
      <c r="C200" s="6">
        <v>51.4</v>
      </c>
      <c r="D200" s="6">
        <v>72.400000000000006</v>
      </c>
      <c r="E200" s="6">
        <v>80.900000000000006</v>
      </c>
      <c r="F200" s="6">
        <v>96.4</v>
      </c>
      <c r="G200" s="6">
        <v>98.6</v>
      </c>
      <c r="H200" s="36">
        <v>93.2</v>
      </c>
      <c r="I200" s="36">
        <v>94.1</v>
      </c>
      <c r="J200" s="36">
        <v>96.3</v>
      </c>
      <c r="K200" s="36">
        <v>95.7</v>
      </c>
      <c r="L200" s="36">
        <v>98.4</v>
      </c>
      <c r="M200" s="36">
        <v>99.2</v>
      </c>
      <c r="N200" s="36">
        <v>103.9</v>
      </c>
      <c r="O200" s="6">
        <v>110.5</v>
      </c>
      <c r="P200" s="6">
        <v>111.1</v>
      </c>
      <c r="Q200" s="6">
        <v>113.8</v>
      </c>
    </row>
    <row r="201" spans="1:17">
      <c r="A201" s="2" t="s">
        <v>11</v>
      </c>
      <c r="B201" s="6">
        <v>48.8</v>
      </c>
      <c r="C201" s="6">
        <v>66.099999999999994</v>
      </c>
      <c r="D201" s="6">
        <v>61.4</v>
      </c>
      <c r="E201" s="6">
        <v>63.7</v>
      </c>
      <c r="F201" s="6">
        <v>65.3</v>
      </c>
      <c r="G201" s="6">
        <v>80.8</v>
      </c>
      <c r="H201" s="36">
        <v>75.3</v>
      </c>
      <c r="I201" s="36">
        <v>82.5</v>
      </c>
      <c r="J201" s="36">
        <v>76.2</v>
      </c>
      <c r="K201" s="36">
        <v>73.7</v>
      </c>
      <c r="L201" s="36">
        <v>76.599999999999994</v>
      </c>
      <c r="M201" s="36">
        <v>71.400000000000006</v>
      </c>
      <c r="N201" s="36">
        <v>73.3</v>
      </c>
      <c r="O201" s="6">
        <v>78.2</v>
      </c>
      <c r="P201" s="6">
        <v>75.5</v>
      </c>
      <c r="Q201" s="6">
        <v>83.6</v>
      </c>
    </row>
    <row r="202" spans="1:17">
      <c r="A202" s="2" t="s">
        <v>12</v>
      </c>
      <c r="B202" s="6">
        <v>52.356999999999999</v>
      </c>
      <c r="C202" s="6">
        <v>63.384</v>
      </c>
      <c r="D202" s="6">
        <v>78.39</v>
      </c>
      <c r="E202" s="6">
        <v>89.465999999999994</v>
      </c>
      <c r="F202" s="6">
        <v>95.638000000000005</v>
      </c>
      <c r="G202" s="6">
        <v>96.495000000000005</v>
      </c>
      <c r="H202" s="36">
        <v>105.482</v>
      </c>
      <c r="I202" s="36">
        <v>109.07599999999999</v>
      </c>
      <c r="J202" s="36">
        <v>101.733</v>
      </c>
      <c r="K202" s="36">
        <v>89.954999999999998</v>
      </c>
      <c r="L202" s="36">
        <v>86.551000000000002</v>
      </c>
      <c r="M202" s="36">
        <v>86.397999999999996</v>
      </c>
      <c r="N202" s="36">
        <v>90.448999999999998</v>
      </c>
      <c r="O202" s="6">
        <v>97.600999999999999</v>
      </c>
      <c r="P202" s="6">
        <v>91.287999999999997</v>
      </c>
      <c r="Q202" s="6">
        <v>101.82</v>
      </c>
    </row>
    <row r="203" spans="1:17">
      <c r="A203" s="3" t="s">
        <v>37</v>
      </c>
      <c r="B203" s="37">
        <f t="shared" ref="B203:M203" si="18">SUM(B190:B202)</f>
        <v>831.80888099999993</v>
      </c>
      <c r="C203" s="37">
        <f t="shared" si="18"/>
        <v>882.97218599999997</v>
      </c>
      <c r="D203" s="37">
        <f t="shared" si="18"/>
        <v>1088.2685449999999</v>
      </c>
      <c r="E203" s="37">
        <f t="shared" si="18"/>
        <v>1235.267758</v>
      </c>
      <c r="F203" s="37">
        <f t="shared" si="18"/>
        <v>1309.154151</v>
      </c>
      <c r="G203" s="37">
        <f t="shared" si="18"/>
        <v>1394.317364</v>
      </c>
      <c r="H203" s="37">
        <f t="shared" si="18"/>
        <v>1428.8882550000001</v>
      </c>
      <c r="I203" s="37">
        <f t="shared" si="18"/>
        <v>1451.7022569999999</v>
      </c>
      <c r="J203" s="37">
        <f t="shared" si="18"/>
        <v>1469.5539879999999</v>
      </c>
      <c r="K203" s="37">
        <f t="shared" si="18"/>
        <v>1547.0218330000002</v>
      </c>
      <c r="L203" s="37">
        <f t="shared" si="18"/>
        <v>1533.175432</v>
      </c>
      <c r="M203" s="37">
        <f t="shared" si="18"/>
        <v>1583.5789810000003</v>
      </c>
      <c r="N203" s="37">
        <f>SUM(N190:N202)</f>
        <v>1637.6739350000003</v>
      </c>
      <c r="O203" s="8">
        <f>SUM(O190:O202)</f>
        <v>1743.820021</v>
      </c>
      <c r="P203" s="8">
        <f>SUM(P190:P202)</f>
        <v>1697.3113039999998</v>
      </c>
      <c r="Q203" s="8">
        <f>SUM(Q190:Q202)</f>
        <v>1826.9099999999999</v>
      </c>
    </row>
    <row r="204" spans="1:17">
      <c r="A204" s="2" t="s">
        <v>13</v>
      </c>
      <c r="B204" s="6">
        <v>1.1990000000000001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36">
        <v>0.46700000000000003</v>
      </c>
      <c r="I204" s="36">
        <v>2.8340000000000001</v>
      </c>
      <c r="J204" s="36">
        <v>3.1019999999999999</v>
      </c>
      <c r="K204" s="36">
        <v>3.6080000000000001</v>
      </c>
      <c r="L204" s="36">
        <v>3.714</v>
      </c>
      <c r="M204" s="36">
        <v>2.4609999999999999</v>
      </c>
      <c r="N204" s="36">
        <v>3.0009999999999999</v>
      </c>
      <c r="O204" s="6">
        <v>2.4950000000000001</v>
      </c>
      <c r="P204" s="6">
        <v>1.65</v>
      </c>
      <c r="Q204" s="6">
        <v>2.077</v>
      </c>
    </row>
    <row r="205" spans="1:17">
      <c r="A205" s="2" t="s">
        <v>15</v>
      </c>
      <c r="B205" s="30"/>
      <c r="C205" s="30"/>
      <c r="D205" s="30"/>
      <c r="E205" s="30"/>
      <c r="F205" s="6">
        <v>0.53469999999999995</v>
      </c>
      <c r="G205" s="6">
        <v>0</v>
      </c>
      <c r="H205" s="36">
        <v>0.57569999999999999</v>
      </c>
      <c r="I205" s="36">
        <v>0.37659999999999999</v>
      </c>
      <c r="J205" s="36">
        <v>0.46400000000000002</v>
      </c>
      <c r="K205" s="36">
        <v>0.57869999999999999</v>
      </c>
      <c r="L205" s="36">
        <v>0.58079999999999998</v>
      </c>
      <c r="M205" s="36">
        <v>0.51790000000000003</v>
      </c>
      <c r="N205" s="36">
        <v>0.41949999999999998</v>
      </c>
      <c r="O205" s="6">
        <v>0.8004</v>
      </c>
      <c r="P205" s="6">
        <v>0.91559999999999997</v>
      </c>
      <c r="Q205" s="6">
        <v>0.86</v>
      </c>
    </row>
    <row r="206" spans="1:17">
      <c r="A206" s="2" t="s">
        <v>16</v>
      </c>
      <c r="B206" s="30"/>
      <c r="C206" s="30"/>
      <c r="D206" s="30"/>
      <c r="E206" s="30"/>
      <c r="F206" s="6">
        <v>0</v>
      </c>
      <c r="G206" s="6">
        <v>0.53520000000000001</v>
      </c>
      <c r="H206" s="36">
        <v>0</v>
      </c>
      <c r="I206" s="36">
        <v>0</v>
      </c>
      <c r="J206" s="36">
        <v>1.6390000000000002E-2</v>
      </c>
      <c r="K206" s="36">
        <v>1.6535000000000001E-2</v>
      </c>
      <c r="L206" s="36">
        <v>1.6633999999999999E-2</v>
      </c>
      <c r="M206" s="36">
        <v>0</v>
      </c>
      <c r="N206" s="36">
        <v>0</v>
      </c>
      <c r="O206" s="6">
        <v>1.2225E-2</v>
      </c>
      <c r="P206" s="6">
        <v>0.288213</v>
      </c>
      <c r="Q206" s="6">
        <v>0.11700000000000001</v>
      </c>
    </row>
    <row r="207" spans="1:17">
      <c r="A207" s="2" t="s">
        <v>17</v>
      </c>
      <c r="B207" s="30"/>
      <c r="C207" s="30"/>
      <c r="D207" s="30"/>
      <c r="E207" s="30"/>
      <c r="F207" s="6">
        <v>0.54040600000000005</v>
      </c>
      <c r="G207" s="6">
        <v>0.19193399999999999</v>
      </c>
      <c r="H207" s="36">
        <v>0.21457200000000001</v>
      </c>
      <c r="I207" s="36">
        <v>0.23155300000000001</v>
      </c>
      <c r="J207" s="36">
        <v>0.24480000000000002</v>
      </c>
      <c r="K207" s="36">
        <v>0.343194</v>
      </c>
      <c r="L207" s="36">
        <v>0.46252699999999997</v>
      </c>
      <c r="M207" s="36">
        <v>0.80057800000000001</v>
      </c>
      <c r="N207" s="36">
        <v>0.811894</v>
      </c>
      <c r="O207" s="6">
        <v>1.1643790000000001</v>
      </c>
      <c r="P207" s="6">
        <v>0.79135500000000003</v>
      </c>
      <c r="Q207" s="6">
        <v>0</v>
      </c>
    </row>
    <row r="208" spans="1:17">
      <c r="A208" s="2" t="s">
        <v>18</v>
      </c>
      <c r="B208" s="30"/>
      <c r="C208" s="30"/>
      <c r="D208" s="30"/>
      <c r="E208" s="30"/>
      <c r="F208" s="6">
        <v>0</v>
      </c>
      <c r="G208" s="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  <c r="O208" s="6">
        <v>0</v>
      </c>
      <c r="P208" s="6">
        <v>0</v>
      </c>
      <c r="Q208" s="6">
        <v>0</v>
      </c>
    </row>
    <row r="209" spans="1:17">
      <c r="A209" s="3" t="s">
        <v>35</v>
      </c>
      <c r="B209" s="8">
        <f t="shared" ref="B209:M209" si="19">SUM(B203:B208)</f>
        <v>833.00788099999988</v>
      </c>
      <c r="C209" s="8">
        <f t="shared" si="19"/>
        <v>882.97218599999997</v>
      </c>
      <c r="D209" s="8">
        <f t="shared" si="19"/>
        <v>1088.2685449999999</v>
      </c>
      <c r="E209" s="8">
        <f t="shared" si="19"/>
        <v>1235.267758</v>
      </c>
      <c r="F209" s="8">
        <f t="shared" si="19"/>
        <v>1310.229257</v>
      </c>
      <c r="G209" s="8">
        <f t="shared" si="19"/>
        <v>1395.044498</v>
      </c>
      <c r="H209" s="8">
        <f t="shared" si="19"/>
        <v>1430.1455270000004</v>
      </c>
      <c r="I209" s="8">
        <f t="shared" si="19"/>
        <v>1455.1444100000001</v>
      </c>
      <c r="J209" s="8">
        <f t="shared" si="19"/>
        <v>1473.3811779999999</v>
      </c>
      <c r="K209" s="8">
        <f t="shared" si="19"/>
        <v>1551.5682620000002</v>
      </c>
      <c r="L209" s="8">
        <f t="shared" si="19"/>
        <v>1537.9493929999999</v>
      </c>
      <c r="M209" s="8">
        <f t="shared" si="19"/>
        <v>1587.3584590000005</v>
      </c>
      <c r="N209" s="8">
        <f>SUM(N203:N208)</f>
        <v>1641.9063290000001</v>
      </c>
      <c r="O209" s="8">
        <f>SUM(O203:O208)</f>
        <v>1748.292025</v>
      </c>
      <c r="P209" s="8">
        <f>SUM(P203:P208)</f>
        <v>1700.9564720000001</v>
      </c>
      <c r="Q209" s="8">
        <f>SUM(Q203:Q208)</f>
        <v>1829.9639999999997</v>
      </c>
    </row>
    <row r="210" spans="1:17">
      <c r="O210" s="6"/>
    </row>
    <row r="211" spans="1:17">
      <c r="A211" s="3" t="s">
        <v>78</v>
      </c>
      <c r="O211" s="6"/>
    </row>
    <row r="212" spans="1:17">
      <c r="A212" s="3"/>
      <c r="B212" s="3">
        <v>2006</v>
      </c>
      <c r="C212" s="3">
        <v>2007</v>
      </c>
      <c r="D212" s="3">
        <v>2008</v>
      </c>
      <c r="E212" s="3">
        <v>2009</v>
      </c>
      <c r="F212" s="3">
        <v>2010</v>
      </c>
      <c r="G212" s="3">
        <v>2011</v>
      </c>
      <c r="H212" s="3">
        <v>2012</v>
      </c>
      <c r="I212" s="3">
        <v>2013</v>
      </c>
      <c r="J212" s="3">
        <v>2014</v>
      </c>
      <c r="K212" s="3">
        <v>2015</v>
      </c>
      <c r="L212" s="3">
        <v>2016</v>
      </c>
      <c r="M212" s="3">
        <v>2017</v>
      </c>
      <c r="N212" s="3">
        <v>2018</v>
      </c>
      <c r="O212" s="44">
        <v>2019</v>
      </c>
      <c r="P212" s="44">
        <v>2020</v>
      </c>
      <c r="Q212" s="44">
        <v>2021</v>
      </c>
    </row>
    <row r="213" spans="1:17">
      <c r="A213" s="2" t="s">
        <v>0</v>
      </c>
      <c r="B213" s="30"/>
      <c r="C213" s="30"/>
      <c r="D213" s="30"/>
      <c r="E213" s="30"/>
      <c r="F213" s="30"/>
      <c r="G213" s="30"/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6">
        <v>0</v>
      </c>
      <c r="P213" s="6">
        <v>0</v>
      </c>
      <c r="Q213" s="6">
        <v>0</v>
      </c>
    </row>
    <row r="214" spans="1:17">
      <c r="A214" s="2" t="s">
        <v>1</v>
      </c>
      <c r="B214" s="30"/>
      <c r="C214" s="30"/>
      <c r="D214" s="30"/>
      <c r="E214" s="30"/>
      <c r="F214" s="30"/>
      <c r="G214" s="30"/>
      <c r="H214" s="36">
        <v>0</v>
      </c>
      <c r="I214" s="36">
        <v>0</v>
      </c>
      <c r="J214" s="36">
        <v>0</v>
      </c>
      <c r="K214" s="36">
        <v>11.725</v>
      </c>
      <c r="L214" s="36">
        <v>12.426</v>
      </c>
      <c r="M214" s="36">
        <v>15.098000000000001</v>
      </c>
      <c r="N214" s="36">
        <v>15.355</v>
      </c>
      <c r="O214" s="6">
        <v>16.693999999999999</v>
      </c>
      <c r="P214" s="6">
        <v>18.949000000000002</v>
      </c>
      <c r="Q214" s="6">
        <v>20.841999999999999</v>
      </c>
    </row>
    <row r="215" spans="1:17">
      <c r="A215" s="2" t="s">
        <v>2</v>
      </c>
      <c r="B215" s="30"/>
      <c r="C215" s="30"/>
      <c r="D215" s="30"/>
      <c r="E215" s="30"/>
      <c r="F215" s="30"/>
      <c r="G215" s="30"/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6">
        <v>0</v>
      </c>
      <c r="P215" s="6">
        <v>0</v>
      </c>
      <c r="Q215" s="6">
        <v>0</v>
      </c>
    </row>
    <row r="216" spans="1:17">
      <c r="A216" s="2" t="s">
        <v>3</v>
      </c>
      <c r="B216" s="30"/>
      <c r="C216" s="30"/>
      <c r="D216" s="30"/>
      <c r="E216" s="30"/>
      <c r="F216" s="30"/>
      <c r="G216" s="30"/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6">
        <v>0</v>
      </c>
      <c r="P216" s="6">
        <v>0</v>
      </c>
      <c r="Q216" s="6">
        <v>0</v>
      </c>
    </row>
    <row r="217" spans="1:17">
      <c r="A217" s="2" t="s">
        <v>4</v>
      </c>
      <c r="B217" s="30"/>
      <c r="C217" s="30"/>
      <c r="D217" s="30"/>
      <c r="E217" s="30"/>
      <c r="F217" s="30"/>
      <c r="G217" s="30"/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6">
        <v>0</v>
      </c>
      <c r="P217" s="6">
        <v>0</v>
      </c>
      <c r="Q217" s="6">
        <v>0</v>
      </c>
    </row>
    <row r="218" spans="1:17">
      <c r="A218" s="2" t="s">
        <v>5</v>
      </c>
      <c r="B218" s="30"/>
      <c r="C218" s="30"/>
      <c r="D218" s="30"/>
      <c r="E218" s="30"/>
      <c r="F218" s="30"/>
      <c r="G218" s="30"/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6">
        <v>0</v>
      </c>
      <c r="P218" s="6">
        <v>0</v>
      </c>
      <c r="Q218" s="6">
        <v>0</v>
      </c>
    </row>
    <row r="219" spans="1:17">
      <c r="A219" s="2" t="s">
        <v>6</v>
      </c>
      <c r="B219" s="30"/>
      <c r="C219" s="30"/>
      <c r="D219" s="30"/>
      <c r="E219" s="30"/>
      <c r="F219" s="30"/>
      <c r="G219" s="30"/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6">
        <v>0</v>
      </c>
      <c r="P219" s="6">
        <v>0</v>
      </c>
      <c r="Q219" s="6">
        <v>0</v>
      </c>
    </row>
    <row r="220" spans="1:17">
      <c r="A220" s="2" t="s">
        <v>7</v>
      </c>
      <c r="B220" s="30"/>
      <c r="C220" s="30"/>
      <c r="D220" s="30"/>
      <c r="E220" s="30"/>
      <c r="F220" s="30"/>
      <c r="G220" s="30"/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6">
        <v>0</v>
      </c>
      <c r="P220" s="6">
        <v>0</v>
      </c>
      <c r="Q220" s="6">
        <v>0</v>
      </c>
    </row>
    <row r="221" spans="1:17">
      <c r="A221" s="2" t="s">
        <v>8</v>
      </c>
      <c r="B221" s="30"/>
      <c r="C221" s="30"/>
      <c r="D221" s="30"/>
      <c r="E221" s="30"/>
      <c r="F221" s="30"/>
      <c r="G221" s="30"/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6">
        <v>0</v>
      </c>
      <c r="P221" s="6">
        <v>0</v>
      </c>
      <c r="Q221" s="6">
        <v>0</v>
      </c>
    </row>
    <row r="222" spans="1:17">
      <c r="A222" s="2" t="s">
        <v>9</v>
      </c>
      <c r="B222" s="30"/>
      <c r="C222" s="30"/>
      <c r="D222" s="30"/>
      <c r="E222" s="30"/>
      <c r="F222" s="30"/>
      <c r="G222" s="30"/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  <c r="O222" s="6">
        <v>0</v>
      </c>
      <c r="P222" s="6">
        <v>0</v>
      </c>
      <c r="Q222" s="6">
        <v>0</v>
      </c>
    </row>
    <row r="223" spans="1:17">
      <c r="A223" s="2" t="s">
        <v>10</v>
      </c>
      <c r="B223" s="30"/>
      <c r="C223" s="30"/>
      <c r="D223" s="30"/>
      <c r="E223" s="30"/>
      <c r="F223" s="30"/>
      <c r="G223" s="30"/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  <c r="O223" s="6">
        <v>0</v>
      </c>
      <c r="P223" s="6">
        <v>0</v>
      </c>
      <c r="Q223" s="6">
        <v>0</v>
      </c>
    </row>
    <row r="224" spans="1:17">
      <c r="A224" s="2" t="s">
        <v>11</v>
      </c>
      <c r="B224" s="30"/>
      <c r="C224" s="30"/>
      <c r="D224" s="30"/>
      <c r="E224" s="30"/>
      <c r="F224" s="30"/>
      <c r="G224" s="30"/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  <c r="O224" s="6">
        <v>0</v>
      </c>
      <c r="P224" s="6">
        <v>0</v>
      </c>
      <c r="Q224" s="6">
        <v>0</v>
      </c>
    </row>
    <row r="225" spans="1:17">
      <c r="A225" s="2" t="s">
        <v>12</v>
      </c>
      <c r="B225" s="30"/>
      <c r="C225" s="30"/>
      <c r="D225" s="30"/>
      <c r="E225" s="30"/>
      <c r="F225" s="30"/>
      <c r="G225" s="30"/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  <c r="O225" s="6">
        <v>0</v>
      </c>
      <c r="P225" s="6">
        <v>0</v>
      </c>
      <c r="Q225" s="6">
        <v>0</v>
      </c>
    </row>
    <row r="226" spans="1:17">
      <c r="A226" s="3" t="s">
        <v>37</v>
      </c>
      <c r="B226" s="30"/>
      <c r="C226" s="30"/>
      <c r="D226" s="30"/>
      <c r="E226" s="30"/>
      <c r="F226" s="30"/>
      <c r="G226" s="30"/>
      <c r="H226" s="37">
        <f t="shared" ref="H226:M226" si="20">SUM(H213:H225)</f>
        <v>0</v>
      </c>
      <c r="I226" s="37">
        <f t="shared" si="20"/>
        <v>0</v>
      </c>
      <c r="J226" s="37">
        <f t="shared" si="20"/>
        <v>0</v>
      </c>
      <c r="K226" s="37">
        <f t="shared" si="20"/>
        <v>11.725</v>
      </c>
      <c r="L226" s="37">
        <f t="shared" si="20"/>
        <v>12.426</v>
      </c>
      <c r="M226" s="37">
        <f t="shared" si="20"/>
        <v>15.098000000000001</v>
      </c>
      <c r="N226" s="37">
        <f>SUM(N213:N225)</f>
        <v>15.355</v>
      </c>
      <c r="O226" s="8">
        <f>SUM(O213:O225)</f>
        <v>16.693999999999999</v>
      </c>
      <c r="P226" s="8">
        <f>SUM(P213:P225)</f>
        <v>18.949000000000002</v>
      </c>
      <c r="Q226" s="8">
        <f>SUM(Q213:Q225)</f>
        <v>20.841999999999999</v>
      </c>
    </row>
    <row r="227" spans="1:17">
      <c r="A227" s="2" t="s">
        <v>13</v>
      </c>
      <c r="B227" s="30"/>
      <c r="C227" s="30"/>
      <c r="D227" s="30"/>
      <c r="E227" s="30"/>
      <c r="F227" s="30"/>
      <c r="G227" s="30"/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6">
        <v>0</v>
      </c>
      <c r="P227" s="6">
        <v>0</v>
      </c>
      <c r="Q227" s="6">
        <v>0</v>
      </c>
    </row>
    <row r="228" spans="1:17">
      <c r="A228" s="2" t="s">
        <v>15</v>
      </c>
      <c r="B228" s="30"/>
      <c r="C228" s="30"/>
      <c r="D228" s="30"/>
      <c r="E228" s="30"/>
      <c r="F228" s="30"/>
      <c r="G228" s="30"/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  <c r="O228" s="6">
        <v>0</v>
      </c>
      <c r="P228" s="6">
        <v>0</v>
      </c>
      <c r="Q228" s="6">
        <v>0</v>
      </c>
    </row>
    <row r="229" spans="1:17">
      <c r="A229" s="2" t="s">
        <v>16</v>
      </c>
      <c r="B229" s="30"/>
      <c r="C229" s="30"/>
      <c r="D229" s="30"/>
      <c r="E229" s="30"/>
      <c r="F229" s="30"/>
      <c r="G229" s="30"/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  <c r="O229" s="6">
        <v>0</v>
      </c>
      <c r="P229" s="6">
        <v>0</v>
      </c>
      <c r="Q229" s="6">
        <v>0</v>
      </c>
    </row>
    <row r="230" spans="1:17">
      <c r="A230" s="2" t="s">
        <v>17</v>
      </c>
      <c r="B230" s="30"/>
      <c r="C230" s="30"/>
      <c r="D230" s="30"/>
      <c r="E230" s="30"/>
      <c r="F230" s="30"/>
      <c r="G230" s="30"/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  <c r="O230" s="6">
        <v>0</v>
      </c>
      <c r="P230" s="6">
        <v>0</v>
      </c>
      <c r="Q230" s="6">
        <v>0</v>
      </c>
    </row>
    <row r="231" spans="1:17">
      <c r="A231" s="2" t="s">
        <v>18</v>
      </c>
      <c r="B231" s="30"/>
      <c r="C231" s="30"/>
      <c r="D231" s="30"/>
      <c r="E231" s="30"/>
      <c r="F231" s="30"/>
      <c r="G231" s="30"/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6">
        <v>0</v>
      </c>
      <c r="P231" s="6">
        <v>0</v>
      </c>
      <c r="Q231" s="6">
        <v>0</v>
      </c>
    </row>
    <row r="232" spans="1:17">
      <c r="A232" s="3" t="s">
        <v>35</v>
      </c>
      <c r="B232" s="30"/>
      <c r="C232" s="30"/>
      <c r="D232" s="30"/>
      <c r="E232" s="30"/>
      <c r="F232" s="30"/>
      <c r="G232" s="30"/>
      <c r="H232" s="8">
        <f t="shared" ref="H232:M232" si="21">SUM(H226:H231)</f>
        <v>0</v>
      </c>
      <c r="I232" s="8">
        <f t="shared" si="21"/>
        <v>0</v>
      </c>
      <c r="J232" s="8">
        <f t="shared" si="21"/>
        <v>0</v>
      </c>
      <c r="K232" s="8">
        <f t="shared" si="21"/>
        <v>11.725</v>
      </c>
      <c r="L232" s="8">
        <f t="shared" si="21"/>
        <v>12.426</v>
      </c>
      <c r="M232" s="8">
        <f t="shared" si="21"/>
        <v>15.098000000000001</v>
      </c>
      <c r="N232" s="8">
        <f>SUM(N226:N231)</f>
        <v>15.355</v>
      </c>
      <c r="O232" s="8">
        <f>SUM(O226:O231)</f>
        <v>16.693999999999999</v>
      </c>
      <c r="P232" s="8">
        <f>SUM(P226:P231)</f>
        <v>18.949000000000002</v>
      </c>
      <c r="Q232" s="8">
        <f>SUM(Q226:Q231)</f>
        <v>20.841999999999999</v>
      </c>
    </row>
    <row r="233" spans="1:17">
      <c r="O233" s="6"/>
    </row>
    <row r="234" spans="1:17">
      <c r="A234" s="3" t="s">
        <v>79</v>
      </c>
      <c r="O234" s="6"/>
    </row>
    <row r="235" spans="1:17">
      <c r="A235" s="3"/>
      <c r="B235" s="3">
        <v>2006</v>
      </c>
      <c r="C235" s="3">
        <v>2007</v>
      </c>
      <c r="D235" s="3">
        <v>2008</v>
      </c>
      <c r="E235" s="3">
        <v>2009</v>
      </c>
      <c r="F235" s="3">
        <v>2010</v>
      </c>
      <c r="G235" s="3">
        <v>2011</v>
      </c>
      <c r="H235" s="3">
        <v>2012</v>
      </c>
      <c r="I235" s="3">
        <v>2013</v>
      </c>
      <c r="J235" s="3">
        <v>2014</v>
      </c>
      <c r="K235" s="3">
        <v>2015</v>
      </c>
      <c r="L235" s="3">
        <v>2016</v>
      </c>
      <c r="M235" s="3">
        <v>2017</v>
      </c>
      <c r="N235" s="3">
        <v>2018</v>
      </c>
      <c r="O235" s="44">
        <v>2019</v>
      </c>
      <c r="P235" s="44">
        <v>2020</v>
      </c>
      <c r="Q235" s="3">
        <v>2021</v>
      </c>
    </row>
    <row r="236" spans="1:17">
      <c r="A236" s="2" t="s">
        <v>0</v>
      </c>
      <c r="B236" s="30"/>
      <c r="C236" s="30"/>
      <c r="D236" s="30"/>
      <c r="E236" s="30"/>
      <c r="F236" s="30"/>
      <c r="G236" s="30"/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  <c r="O236" s="6">
        <v>0</v>
      </c>
      <c r="P236" s="6">
        <v>0</v>
      </c>
      <c r="Q236" s="6">
        <v>0</v>
      </c>
    </row>
    <row r="237" spans="1:17">
      <c r="A237" s="2" t="s">
        <v>1</v>
      </c>
      <c r="B237" s="30"/>
      <c r="C237" s="30"/>
      <c r="D237" s="30"/>
      <c r="E237" s="30"/>
      <c r="F237" s="30"/>
      <c r="G237" s="30"/>
      <c r="H237" s="36">
        <v>0</v>
      </c>
      <c r="I237" s="36">
        <v>0</v>
      </c>
      <c r="J237" s="36">
        <v>0</v>
      </c>
      <c r="K237" s="36">
        <v>3.7210000000000001</v>
      </c>
      <c r="L237" s="36">
        <v>2.2610000000000001</v>
      </c>
      <c r="M237" s="36">
        <v>2.1480000000000001</v>
      </c>
      <c r="N237" s="36">
        <v>3.0659999999999998</v>
      </c>
      <c r="O237" s="6">
        <v>0.04</v>
      </c>
      <c r="P237" s="6">
        <v>1.546</v>
      </c>
      <c r="Q237" s="6">
        <v>2.1760000000000002</v>
      </c>
    </row>
    <row r="238" spans="1:17">
      <c r="A238" s="2" t="s">
        <v>2</v>
      </c>
      <c r="B238" s="30"/>
      <c r="C238" s="30"/>
      <c r="D238" s="30"/>
      <c r="E238" s="30"/>
      <c r="F238" s="30"/>
      <c r="G238" s="30"/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  <c r="O238" s="6">
        <v>0</v>
      </c>
      <c r="P238" s="6">
        <v>0</v>
      </c>
      <c r="Q238" s="6">
        <v>0</v>
      </c>
    </row>
    <row r="239" spans="1:17">
      <c r="A239" s="2" t="s">
        <v>3</v>
      </c>
      <c r="B239" s="30"/>
      <c r="C239" s="30"/>
      <c r="D239" s="30"/>
      <c r="E239" s="30"/>
      <c r="F239" s="30"/>
      <c r="G239" s="30"/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  <c r="O239" s="6">
        <v>0</v>
      </c>
      <c r="P239" s="6">
        <v>0</v>
      </c>
      <c r="Q239" s="6">
        <v>0</v>
      </c>
    </row>
    <row r="240" spans="1:17">
      <c r="A240" s="2" t="s">
        <v>4</v>
      </c>
      <c r="B240" s="30"/>
      <c r="C240" s="30"/>
      <c r="D240" s="30"/>
      <c r="E240" s="30"/>
      <c r="F240" s="30"/>
      <c r="G240" s="30"/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6">
        <v>0</v>
      </c>
      <c r="P240" s="6">
        <v>0</v>
      </c>
      <c r="Q240" s="6">
        <v>0</v>
      </c>
    </row>
    <row r="241" spans="1:17">
      <c r="A241" s="2" t="s">
        <v>5</v>
      </c>
      <c r="B241" s="30"/>
      <c r="C241" s="30"/>
      <c r="D241" s="30"/>
      <c r="E241" s="30"/>
      <c r="F241" s="30"/>
      <c r="G241" s="30"/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6">
        <v>0</v>
      </c>
      <c r="P241" s="6">
        <v>0</v>
      </c>
      <c r="Q241" s="6">
        <v>0</v>
      </c>
    </row>
    <row r="242" spans="1:17">
      <c r="A242" s="2" t="s">
        <v>6</v>
      </c>
      <c r="B242" s="30"/>
      <c r="C242" s="30"/>
      <c r="D242" s="30"/>
      <c r="E242" s="30"/>
      <c r="F242" s="30"/>
      <c r="G242" s="30"/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6">
        <v>0</v>
      </c>
      <c r="P242" s="6">
        <v>0</v>
      </c>
      <c r="Q242" s="6">
        <v>0</v>
      </c>
    </row>
    <row r="243" spans="1:17">
      <c r="A243" s="2" t="s">
        <v>7</v>
      </c>
      <c r="B243" s="30"/>
      <c r="C243" s="30"/>
      <c r="D243" s="30"/>
      <c r="E243" s="30"/>
      <c r="F243" s="30"/>
      <c r="G243" s="30"/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6">
        <v>0</v>
      </c>
      <c r="P243" s="6">
        <v>0</v>
      </c>
      <c r="Q243" s="6">
        <v>0</v>
      </c>
    </row>
    <row r="244" spans="1:17">
      <c r="A244" s="2" t="s">
        <v>8</v>
      </c>
      <c r="B244" s="30"/>
      <c r="C244" s="30"/>
      <c r="D244" s="30"/>
      <c r="E244" s="30"/>
      <c r="F244" s="30"/>
      <c r="G244" s="30"/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6">
        <v>0</v>
      </c>
      <c r="P244" s="6">
        <v>0</v>
      </c>
      <c r="Q244" s="6">
        <v>0</v>
      </c>
    </row>
    <row r="245" spans="1:17">
      <c r="A245" s="2" t="s">
        <v>9</v>
      </c>
      <c r="B245" s="30"/>
      <c r="C245" s="30"/>
      <c r="D245" s="30"/>
      <c r="E245" s="30"/>
      <c r="F245" s="30"/>
      <c r="G245" s="30"/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6">
        <v>0</v>
      </c>
      <c r="P245" s="6">
        <v>0</v>
      </c>
      <c r="Q245" s="6">
        <v>0</v>
      </c>
    </row>
    <row r="246" spans="1:17">
      <c r="A246" s="2" t="s">
        <v>10</v>
      </c>
      <c r="B246" s="30"/>
      <c r="C246" s="30"/>
      <c r="D246" s="30"/>
      <c r="E246" s="30"/>
      <c r="F246" s="30"/>
      <c r="G246" s="30"/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6">
        <v>0</v>
      </c>
      <c r="P246" s="6">
        <v>0</v>
      </c>
      <c r="Q246" s="6">
        <v>0</v>
      </c>
    </row>
    <row r="247" spans="1:17">
      <c r="A247" s="2" t="s">
        <v>11</v>
      </c>
      <c r="B247" s="30"/>
      <c r="C247" s="30"/>
      <c r="D247" s="30"/>
      <c r="E247" s="30"/>
      <c r="F247" s="30"/>
      <c r="G247" s="30"/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6">
        <v>0</v>
      </c>
      <c r="P247" s="6">
        <v>0</v>
      </c>
      <c r="Q247" s="6">
        <v>0</v>
      </c>
    </row>
    <row r="248" spans="1:17">
      <c r="A248" s="2" t="s">
        <v>12</v>
      </c>
      <c r="B248" s="30"/>
      <c r="C248" s="30"/>
      <c r="D248" s="30"/>
      <c r="E248" s="30"/>
      <c r="F248" s="30"/>
      <c r="G248" s="30"/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  <c r="O248" s="6">
        <v>0</v>
      </c>
      <c r="P248" s="6">
        <v>0</v>
      </c>
      <c r="Q248" s="6">
        <v>0.98599999999999999</v>
      </c>
    </row>
    <row r="249" spans="1:17">
      <c r="A249" s="3" t="s">
        <v>37</v>
      </c>
      <c r="B249" s="30"/>
      <c r="C249" s="30"/>
      <c r="D249" s="30"/>
      <c r="E249" s="30"/>
      <c r="F249" s="30"/>
      <c r="G249" s="30"/>
      <c r="H249" s="37">
        <f t="shared" ref="H249:M249" si="22">SUM(H236:H248)</f>
        <v>0</v>
      </c>
      <c r="I249" s="37">
        <f t="shared" si="22"/>
        <v>0</v>
      </c>
      <c r="J249" s="37">
        <f t="shared" si="22"/>
        <v>0</v>
      </c>
      <c r="K249" s="37">
        <f t="shared" si="22"/>
        <v>3.7210000000000001</v>
      </c>
      <c r="L249" s="37">
        <f t="shared" si="22"/>
        <v>2.2610000000000001</v>
      </c>
      <c r="M249" s="37">
        <f t="shared" si="22"/>
        <v>2.1480000000000001</v>
      </c>
      <c r="N249" s="37">
        <f>SUM(N236:N248)</f>
        <v>3.0659999999999998</v>
      </c>
      <c r="O249" s="8">
        <f>SUM(O236:O248)</f>
        <v>0.04</v>
      </c>
      <c r="P249" s="8">
        <f>SUM(P236:P248)</f>
        <v>1.546</v>
      </c>
      <c r="Q249" s="8">
        <f>SUM(Q236:Q248)</f>
        <v>3.1619999999999999</v>
      </c>
    </row>
    <row r="250" spans="1:17">
      <c r="A250" s="2" t="s">
        <v>13</v>
      </c>
      <c r="B250" s="30"/>
      <c r="C250" s="30"/>
      <c r="D250" s="30"/>
      <c r="E250" s="30"/>
      <c r="F250" s="30"/>
      <c r="G250" s="30"/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  <c r="O250" s="6">
        <v>0</v>
      </c>
      <c r="P250" s="6">
        <v>0</v>
      </c>
      <c r="Q250" s="6">
        <v>0</v>
      </c>
    </row>
    <row r="251" spans="1:17">
      <c r="A251" s="2" t="s">
        <v>15</v>
      </c>
      <c r="B251" s="30"/>
      <c r="C251" s="30"/>
      <c r="D251" s="30"/>
      <c r="E251" s="30"/>
      <c r="F251" s="30"/>
      <c r="G251" s="30"/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  <c r="O251" s="6">
        <v>0</v>
      </c>
      <c r="P251" s="6">
        <v>0</v>
      </c>
      <c r="Q251" s="6">
        <v>0</v>
      </c>
    </row>
    <row r="252" spans="1:17">
      <c r="A252" s="2" t="s">
        <v>16</v>
      </c>
      <c r="B252" s="30"/>
      <c r="C252" s="30"/>
      <c r="D252" s="30"/>
      <c r="E252" s="30"/>
      <c r="F252" s="30"/>
      <c r="G252" s="30"/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  <c r="O252" s="6">
        <v>0</v>
      </c>
      <c r="P252" s="6">
        <v>0</v>
      </c>
      <c r="Q252" s="6">
        <v>0</v>
      </c>
    </row>
    <row r="253" spans="1:17">
      <c r="A253" s="2" t="s">
        <v>17</v>
      </c>
      <c r="B253" s="30"/>
      <c r="C253" s="30"/>
      <c r="D253" s="30"/>
      <c r="E253" s="30"/>
      <c r="F253" s="30"/>
      <c r="G253" s="30"/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  <c r="O253" s="6">
        <v>0</v>
      </c>
      <c r="P253" s="6">
        <v>0</v>
      </c>
      <c r="Q253" s="6">
        <v>0</v>
      </c>
    </row>
    <row r="254" spans="1:17">
      <c r="A254" s="2" t="s">
        <v>18</v>
      </c>
      <c r="B254" s="30"/>
      <c r="C254" s="30"/>
      <c r="D254" s="30"/>
      <c r="E254" s="30"/>
      <c r="F254" s="30"/>
      <c r="G254" s="30"/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6">
        <v>0</v>
      </c>
      <c r="P254" s="6">
        <v>0</v>
      </c>
      <c r="Q254" s="6">
        <v>0</v>
      </c>
    </row>
    <row r="255" spans="1:17">
      <c r="A255" s="3" t="s">
        <v>35</v>
      </c>
      <c r="B255" s="30"/>
      <c r="C255" s="30"/>
      <c r="D255" s="30"/>
      <c r="E255" s="30"/>
      <c r="F255" s="30"/>
      <c r="G255" s="30"/>
      <c r="H255" s="8">
        <f t="shared" ref="H255:M255" si="23">SUM(H249:H254)</f>
        <v>0</v>
      </c>
      <c r="I255" s="8">
        <f t="shared" si="23"/>
        <v>0</v>
      </c>
      <c r="J255" s="8">
        <f t="shared" si="23"/>
        <v>0</v>
      </c>
      <c r="K255" s="8">
        <f t="shared" si="23"/>
        <v>3.7210000000000001</v>
      </c>
      <c r="L255" s="8">
        <f t="shared" si="23"/>
        <v>2.2610000000000001</v>
      </c>
      <c r="M255" s="8">
        <f t="shared" si="23"/>
        <v>2.1480000000000001</v>
      </c>
      <c r="N255" s="8">
        <f>SUM(N249:N254)</f>
        <v>3.0659999999999998</v>
      </c>
      <c r="O255" s="8">
        <f>SUM(O249:O254)</f>
        <v>0.04</v>
      </c>
      <c r="P255" s="8">
        <f>SUM(P249:P254)</f>
        <v>1.546</v>
      </c>
      <c r="Q255" s="8">
        <f>SUM(Q249:Q254)</f>
        <v>3.1619999999999999</v>
      </c>
    </row>
    <row r="256" spans="1:17">
      <c r="O256" s="6"/>
    </row>
    <row r="257" spans="1:17">
      <c r="A257" s="3" t="s">
        <v>80</v>
      </c>
      <c r="O257" s="6"/>
    </row>
    <row r="258" spans="1:17">
      <c r="A258" s="3"/>
      <c r="B258" s="3">
        <v>2006</v>
      </c>
      <c r="C258" s="3">
        <v>2007</v>
      </c>
      <c r="D258" s="3">
        <v>2008</v>
      </c>
      <c r="E258" s="3">
        <v>2009</v>
      </c>
      <c r="F258" s="3">
        <v>2010</v>
      </c>
      <c r="G258" s="3">
        <v>2011</v>
      </c>
      <c r="H258" s="3">
        <v>2012</v>
      </c>
      <c r="I258" s="3">
        <v>2013</v>
      </c>
      <c r="J258" s="3">
        <v>2014</v>
      </c>
      <c r="K258" s="3">
        <v>2015</v>
      </c>
      <c r="L258" s="3">
        <v>2016</v>
      </c>
      <c r="M258" s="3">
        <v>2017</v>
      </c>
      <c r="N258" s="3">
        <v>2018</v>
      </c>
      <c r="O258" s="44">
        <v>2019</v>
      </c>
      <c r="P258" s="44">
        <v>2020</v>
      </c>
      <c r="Q258" s="44">
        <v>2021</v>
      </c>
    </row>
    <row r="259" spans="1:17">
      <c r="A259" s="2" t="s">
        <v>0</v>
      </c>
      <c r="B259" s="6">
        <v>-3.1</v>
      </c>
      <c r="C259" s="6">
        <v>0.3</v>
      </c>
      <c r="D259" s="6">
        <v>0</v>
      </c>
      <c r="E259" s="6">
        <v>0</v>
      </c>
      <c r="F259" s="6">
        <v>0</v>
      </c>
      <c r="G259" s="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6">
        <v>0</v>
      </c>
      <c r="P259" s="6">
        <v>-0.1</v>
      </c>
      <c r="Q259" s="6">
        <v>0</v>
      </c>
    </row>
    <row r="260" spans="1:17">
      <c r="A260" s="2" t="s">
        <v>1</v>
      </c>
      <c r="B260" s="6">
        <v>26.478999999999999</v>
      </c>
      <c r="C260" s="6">
        <v>31.777000000000001</v>
      </c>
      <c r="D260" s="6">
        <v>30.981999999999999</v>
      </c>
      <c r="E260" s="6">
        <v>22.018000000000001</v>
      </c>
      <c r="F260" s="6">
        <v>21.009</v>
      </c>
      <c r="G260" s="6">
        <v>22.254999999999999</v>
      </c>
      <c r="H260" s="36">
        <v>19.751999999999999</v>
      </c>
      <c r="I260" s="36">
        <v>21.085999999999999</v>
      </c>
      <c r="J260" s="36">
        <v>20.984999999999999</v>
      </c>
      <c r="K260" s="36">
        <v>5.7069999999999999</v>
      </c>
      <c r="L260" s="36">
        <v>0.01</v>
      </c>
      <c r="M260" s="36">
        <v>0</v>
      </c>
      <c r="N260" s="36">
        <v>0</v>
      </c>
      <c r="O260" s="6">
        <v>1.954</v>
      </c>
      <c r="P260" s="6">
        <v>0.95799999999999996</v>
      </c>
      <c r="Q260" s="6">
        <v>0.34799999999999998</v>
      </c>
    </row>
    <row r="261" spans="1:17">
      <c r="A261" s="2" t="s">
        <v>2</v>
      </c>
      <c r="B261" s="6">
        <v>-2.4615</v>
      </c>
      <c r="C261" s="6">
        <v>7.3899999999999993E-2</v>
      </c>
      <c r="D261" s="6">
        <v>16.7592</v>
      </c>
      <c r="E261" s="6">
        <v>22.6599</v>
      </c>
      <c r="F261" s="6">
        <v>14.376200000000001</v>
      </c>
      <c r="G261" s="6">
        <v>21.801500000000001</v>
      </c>
      <c r="H261" s="36">
        <v>22.707999999999998</v>
      </c>
      <c r="I261" s="36">
        <v>23.658300000000001</v>
      </c>
      <c r="J261" s="36">
        <v>18.6782</v>
      </c>
      <c r="K261" s="36">
        <v>14.369200000000001</v>
      </c>
      <c r="L261" s="36">
        <v>25.6249</v>
      </c>
      <c r="M261" s="36">
        <v>12.1927</v>
      </c>
      <c r="N261" s="36">
        <v>9.6626000000000012</v>
      </c>
      <c r="O261" s="6">
        <v>6.7291999999999996</v>
      </c>
      <c r="P261" s="6">
        <v>5.2727000000000004</v>
      </c>
      <c r="Q261" s="6">
        <v>10.340999999999999</v>
      </c>
    </row>
    <row r="262" spans="1:17">
      <c r="A262" s="2" t="s">
        <v>3</v>
      </c>
      <c r="B262" s="6">
        <v>0</v>
      </c>
      <c r="C262" s="6">
        <v>5.7</v>
      </c>
      <c r="D262" s="6">
        <v>5.5</v>
      </c>
      <c r="E262" s="6">
        <v>8.1999999999999993</v>
      </c>
      <c r="F262" s="6">
        <v>11.9</v>
      </c>
      <c r="G262" s="6">
        <v>15</v>
      </c>
      <c r="H262" s="36">
        <v>17.8</v>
      </c>
      <c r="I262" s="36">
        <v>13.3</v>
      </c>
      <c r="J262" s="36">
        <v>12.9</v>
      </c>
      <c r="K262" s="36">
        <v>13.1</v>
      </c>
      <c r="L262" s="36">
        <v>12.1</v>
      </c>
      <c r="M262" s="36">
        <v>12.2</v>
      </c>
      <c r="N262" s="36">
        <v>10.9</v>
      </c>
      <c r="O262" s="6">
        <v>8.8000000000000007</v>
      </c>
      <c r="P262" s="6">
        <v>5.0999999999999996</v>
      </c>
      <c r="Q262" s="6">
        <v>6</v>
      </c>
    </row>
    <row r="263" spans="1:17">
      <c r="A263" s="2" t="s">
        <v>4</v>
      </c>
      <c r="B263" s="6">
        <v>-5.5940000000000003</v>
      </c>
      <c r="C263" s="6">
        <v>6.22</v>
      </c>
      <c r="D263" s="6">
        <v>10.538</v>
      </c>
      <c r="E263" s="6">
        <v>8.3160000000000007</v>
      </c>
      <c r="F263" s="6">
        <v>6.2889999999999997</v>
      </c>
      <c r="G263" s="6">
        <v>7.3929999999999998</v>
      </c>
      <c r="H263" s="36">
        <v>8.2479999999999993</v>
      </c>
      <c r="I263" s="36">
        <v>0.11899999999999999</v>
      </c>
      <c r="J263" s="36">
        <v>0.72899999999999998</v>
      </c>
      <c r="K263" s="36">
        <v>1.4E-2</v>
      </c>
      <c r="L263" s="36">
        <v>0</v>
      </c>
      <c r="M263" s="36">
        <v>0</v>
      </c>
      <c r="N263" s="36">
        <v>0</v>
      </c>
      <c r="O263" s="6">
        <v>0</v>
      </c>
      <c r="P263" s="6">
        <v>0.70099999999999996</v>
      </c>
      <c r="Q263" s="6">
        <v>3.9529999999999998</v>
      </c>
    </row>
    <row r="264" spans="1:17">
      <c r="A264" s="2" t="s">
        <v>5</v>
      </c>
      <c r="B264" s="6">
        <v>0.4</v>
      </c>
      <c r="C264" s="6">
        <v>2.5</v>
      </c>
      <c r="D264" s="6">
        <v>-9.19</v>
      </c>
      <c r="E264" s="6">
        <v>-12.965</v>
      </c>
      <c r="F264" s="6">
        <v>-9.3030000000000008</v>
      </c>
      <c r="G264" s="6">
        <v>-14.811999999999999</v>
      </c>
      <c r="H264" s="36">
        <v>-12</v>
      </c>
      <c r="I264" s="36">
        <v>-13</v>
      </c>
      <c r="J264" s="36">
        <v>-11.1</v>
      </c>
      <c r="K264" s="36">
        <v>23.8</v>
      </c>
      <c r="L264" s="36">
        <v>23.7</v>
      </c>
      <c r="M264" s="36">
        <v>23</v>
      </c>
      <c r="N264" s="36">
        <v>22.9</v>
      </c>
      <c r="O264" s="6">
        <v>23</v>
      </c>
      <c r="P264" s="6">
        <v>13.1</v>
      </c>
      <c r="Q264" s="6">
        <v>19.5</v>
      </c>
    </row>
    <row r="265" spans="1:17">
      <c r="A265" s="2" t="s">
        <v>6</v>
      </c>
      <c r="B265" s="6">
        <v>0</v>
      </c>
      <c r="C265" s="6">
        <v>0</v>
      </c>
      <c r="D265" s="6">
        <v>15.2</v>
      </c>
      <c r="E265" s="6">
        <v>15</v>
      </c>
      <c r="F265" s="6">
        <v>17.100000000000001</v>
      </c>
      <c r="G265" s="6">
        <v>16</v>
      </c>
      <c r="H265" s="36">
        <v>11.1</v>
      </c>
      <c r="I265" s="36">
        <v>15.102</v>
      </c>
      <c r="J265" s="36">
        <v>9.5489999999999995</v>
      </c>
      <c r="K265" s="36">
        <v>12.196</v>
      </c>
      <c r="L265" s="36">
        <v>2.726</v>
      </c>
      <c r="M265" s="36">
        <v>4.1639999999999997</v>
      </c>
      <c r="N265" s="36">
        <v>2.3410000000000002</v>
      </c>
      <c r="O265" s="6">
        <v>7.4999999999999997E-2</v>
      </c>
      <c r="P265" s="6">
        <v>0.85</v>
      </c>
      <c r="Q265" s="6">
        <v>-0.38300000000000001</v>
      </c>
    </row>
    <row r="266" spans="1:17">
      <c r="A266" s="2" t="s">
        <v>7</v>
      </c>
      <c r="B266" s="6">
        <v>7.319</v>
      </c>
      <c r="C266" s="6">
        <v>10.926</v>
      </c>
      <c r="D266" s="6">
        <v>0</v>
      </c>
      <c r="E266" s="6">
        <v>0</v>
      </c>
      <c r="F266" s="6">
        <v>0</v>
      </c>
      <c r="G266" s="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6">
        <v>0</v>
      </c>
      <c r="P266" s="6">
        <v>0</v>
      </c>
      <c r="Q266" s="6">
        <v>12.311</v>
      </c>
    </row>
    <row r="267" spans="1:17">
      <c r="A267" s="2" t="s">
        <v>8</v>
      </c>
      <c r="B267" s="6">
        <v>1.9476960000000001</v>
      </c>
      <c r="C267" s="6">
        <v>3.0225170000000001</v>
      </c>
      <c r="D267" s="6">
        <v>2.7859180000000001</v>
      </c>
      <c r="E267" s="6">
        <v>2.9244829999999999</v>
      </c>
      <c r="F267" s="6">
        <v>1.521463</v>
      </c>
      <c r="G267" s="6">
        <v>1.63151</v>
      </c>
      <c r="H267" s="36">
        <v>1.7260409999999999</v>
      </c>
      <c r="I267" s="36">
        <v>1.638101</v>
      </c>
      <c r="J267" s="36">
        <v>1.4595660000000001</v>
      </c>
      <c r="K267" s="36">
        <v>1.545029</v>
      </c>
      <c r="L267" s="36">
        <v>2.1972209999999999</v>
      </c>
      <c r="M267" s="36">
        <v>2.3138570000000001</v>
      </c>
      <c r="N267" s="36">
        <v>4.4306629999999991</v>
      </c>
      <c r="O267" s="6">
        <v>4.9223840000000001</v>
      </c>
      <c r="P267" s="6">
        <v>4.6200530000000004</v>
      </c>
      <c r="Q267" s="6">
        <v>5.3410000000000002</v>
      </c>
    </row>
    <row r="268" spans="1:17">
      <c r="A268" s="2" t="s">
        <v>9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  <c r="G268" s="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  <c r="O268" s="6">
        <v>0</v>
      </c>
      <c r="P268" s="6">
        <v>0</v>
      </c>
      <c r="Q268" s="6">
        <v>0</v>
      </c>
    </row>
    <row r="269" spans="1:17">
      <c r="A269" s="2" t="s">
        <v>10</v>
      </c>
      <c r="B269" s="6">
        <v>26.6</v>
      </c>
      <c r="C269" s="6">
        <v>15.2</v>
      </c>
      <c r="D269" s="6">
        <v>0</v>
      </c>
      <c r="E269" s="6">
        <v>0</v>
      </c>
      <c r="F269" s="6">
        <v>0</v>
      </c>
      <c r="G269" s="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6">
        <v>0</v>
      </c>
      <c r="P269" s="6">
        <v>0</v>
      </c>
      <c r="Q269" s="6">
        <v>0</v>
      </c>
    </row>
    <row r="270" spans="1:17">
      <c r="A270" s="2" t="s">
        <v>11</v>
      </c>
      <c r="B270" s="6">
        <v>13.4</v>
      </c>
      <c r="C270" s="6">
        <v>-2.8</v>
      </c>
      <c r="D270" s="6">
        <v>0</v>
      </c>
      <c r="E270" s="6">
        <v>12</v>
      </c>
      <c r="F270" s="6">
        <v>10.4</v>
      </c>
      <c r="G270" s="6">
        <v>0</v>
      </c>
      <c r="H270" s="36">
        <v>14.4</v>
      </c>
      <c r="I270" s="36">
        <v>7.9</v>
      </c>
      <c r="J270" s="36">
        <v>8.4</v>
      </c>
      <c r="K270" s="36">
        <v>7.9</v>
      </c>
      <c r="L270" s="36">
        <v>1.6</v>
      </c>
      <c r="M270" s="36">
        <v>1.3</v>
      </c>
      <c r="N270" s="36">
        <v>0.7</v>
      </c>
      <c r="O270" s="6">
        <v>3.7</v>
      </c>
      <c r="P270" s="6">
        <v>2.8</v>
      </c>
      <c r="Q270" s="6">
        <v>2.9</v>
      </c>
    </row>
    <row r="271" spans="1:17">
      <c r="A271" s="2" t="s">
        <v>12</v>
      </c>
      <c r="B271" s="6">
        <v>2.3050000000000002</v>
      </c>
      <c r="C271" s="6">
        <v>5.742</v>
      </c>
      <c r="D271" s="6">
        <v>0</v>
      </c>
      <c r="E271" s="6">
        <v>0</v>
      </c>
      <c r="F271" s="6">
        <v>0</v>
      </c>
      <c r="G271" s="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  <c r="O271" s="6">
        <v>0</v>
      </c>
      <c r="P271" s="6">
        <v>0</v>
      </c>
      <c r="Q271" s="6">
        <v>0</v>
      </c>
    </row>
    <row r="272" spans="1:17">
      <c r="A272" s="3" t="s">
        <v>37</v>
      </c>
      <c r="B272" s="37">
        <f t="shared" ref="B272:M272" si="24">SUM(B259:B271)</f>
        <v>67.295196000000004</v>
      </c>
      <c r="C272" s="37">
        <f t="shared" si="24"/>
        <v>78.661417000000014</v>
      </c>
      <c r="D272" s="37">
        <f t="shared" si="24"/>
        <v>72.575118000000003</v>
      </c>
      <c r="E272" s="37">
        <f t="shared" si="24"/>
        <v>78.153382999999991</v>
      </c>
      <c r="F272" s="37">
        <f t="shared" si="24"/>
        <v>73.29266299999999</v>
      </c>
      <c r="G272" s="37">
        <f t="shared" si="24"/>
        <v>69.269010000000009</v>
      </c>
      <c r="H272" s="37">
        <f t="shared" si="24"/>
        <v>83.734040999999991</v>
      </c>
      <c r="I272" s="37">
        <f t="shared" si="24"/>
        <v>69.803400999999994</v>
      </c>
      <c r="J272" s="37">
        <f t="shared" si="24"/>
        <v>61.600766</v>
      </c>
      <c r="K272" s="37">
        <f t="shared" si="24"/>
        <v>78.631229000000005</v>
      </c>
      <c r="L272" s="37">
        <f t="shared" si="24"/>
        <v>67.958120999999991</v>
      </c>
      <c r="M272" s="37">
        <f t="shared" si="24"/>
        <v>55.170556999999995</v>
      </c>
      <c r="N272" s="37">
        <f>SUM(N259:N271)</f>
        <v>50.934263000000001</v>
      </c>
      <c r="O272" s="8">
        <f>SUM(O259:O271)</f>
        <v>49.180584000000003</v>
      </c>
      <c r="P272" s="8">
        <f>SUM(P259:P271)</f>
        <v>33.301752999999998</v>
      </c>
      <c r="Q272" s="8">
        <f>SUM(Q259:Q271)</f>
        <v>60.310999999999993</v>
      </c>
    </row>
    <row r="273" spans="1:17">
      <c r="A273" s="2" t="s">
        <v>13</v>
      </c>
      <c r="B273" s="6">
        <v>1.883</v>
      </c>
      <c r="C273" s="6">
        <v>5.3339999999999996</v>
      </c>
      <c r="D273" s="6">
        <v>4.4690000000000003</v>
      </c>
      <c r="E273" s="6">
        <v>4.9980000000000002</v>
      </c>
      <c r="F273" s="6">
        <v>4</v>
      </c>
      <c r="G273" s="6">
        <v>3.548</v>
      </c>
      <c r="H273" s="36">
        <v>4.5049999999999999</v>
      </c>
      <c r="I273" s="36">
        <v>0.215</v>
      </c>
      <c r="J273" s="36">
        <v>3.5000000000000003E-2</v>
      </c>
      <c r="K273" s="36">
        <v>0.27500000000000002</v>
      </c>
      <c r="L273" s="36">
        <v>0.71299999999999997</v>
      </c>
      <c r="M273" s="36">
        <v>0.91700000000000004</v>
      </c>
      <c r="N273" s="36">
        <v>1.048</v>
      </c>
      <c r="O273" s="6">
        <v>0.95499999999999996</v>
      </c>
      <c r="P273" s="6">
        <v>0.89100000000000001</v>
      </c>
      <c r="Q273" s="6">
        <v>1.046</v>
      </c>
    </row>
    <row r="274" spans="1:17">
      <c r="A274" s="2" t="s">
        <v>15</v>
      </c>
      <c r="B274" s="30"/>
      <c r="C274" s="30"/>
      <c r="D274" s="30"/>
      <c r="E274" s="30"/>
      <c r="F274" s="6">
        <v>0.76480000000000004</v>
      </c>
      <c r="G274" s="6">
        <v>1.4999999999999999E-2</v>
      </c>
      <c r="H274" s="36">
        <v>0.1905</v>
      </c>
      <c r="I274" s="36">
        <v>0.18840000000000001</v>
      </c>
      <c r="J274" s="36">
        <v>0.45619999999999999</v>
      </c>
      <c r="K274" s="36">
        <v>0.25939999999999996</v>
      </c>
      <c r="L274" s="36">
        <v>0</v>
      </c>
      <c r="M274" s="36">
        <v>0</v>
      </c>
      <c r="N274" s="36">
        <v>0</v>
      </c>
      <c r="O274" s="6">
        <v>0</v>
      </c>
      <c r="P274" s="6">
        <v>0</v>
      </c>
      <c r="Q274" s="6">
        <v>0.33100000000000002</v>
      </c>
    </row>
    <row r="275" spans="1:17">
      <c r="A275" s="2" t="s">
        <v>16</v>
      </c>
      <c r="B275" s="30"/>
      <c r="C275" s="30"/>
      <c r="D275" s="30"/>
      <c r="E275" s="30"/>
      <c r="F275" s="6">
        <v>1.4999999999999999E-2</v>
      </c>
      <c r="G275" s="6">
        <v>0.52190000000000003</v>
      </c>
      <c r="H275" s="36">
        <v>1.4999999999999999E-2</v>
      </c>
      <c r="I275" s="36">
        <v>1.6E-2</v>
      </c>
      <c r="J275" s="36">
        <v>0</v>
      </c>
      <c r="K275" s="36">
        <v>0</v>
      </c>
      <c r="L275" s="36">
        <v>0</v>
      </c>
      <c r="M275" s="36">
        <v>1.6645E-2</v>
      </c>
      <c r="N275" s="36">
        <v>9.8499999999999994E-3</v>
      </c>
      <c r="O275" s="6">
        <v>0</v>
      </c>
      <c r="P275" s="6">
        <v>0</v>
      </c>
      <c r="Q275" s="6">
        <v>0</v>
      </c>
    </row>
    <row r="276" spans="1:17">
      <c r="A276" s="2" t="s">
        <v>17</v>
      </c>
      <c r="B276" s="30"/>
      <c r="C276" s="30"/>
      <c r="D276" s="30"/>
      <c r="E276" s="30"/>
      <c r="F276" s="6">
        <v>0</v>
      </c>
      <c r="G276" s="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6">
        <v>0</v>
      </c>
      <c r="P276" s="6">
        <v>0</v>
      </c>
      <c r="Q276" s="6">
        <v>1.8120000000000001</v>
      </c>
    </row>
    <row r="277" spans="1:17">
      <c r="A277" s="2" t="s">
        <v>18</v>
      </c>
      <c r="B277" s="30"/>
      <c r="C277" s="30"/>
      <c r="D277" s="30"/>
      <c r="E277" s="30"/>
      <c r="F277" s="6">
        <v>0</v>
      </c>
      <c r="G277" s="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  <c r="O277" s="6">
        <v>0</v>
      </c>
      <c r="P277" s="6">
        <v>0</v>
      </c>
      <c r="Q277" s="6">
        <v>0</v>
      </c>
    </row>
    <row r="278" spans="1:17">
      <c r="A278" s="3" t="s">
        <v>35</v>
      </c>
      <c r="B278" s="8">
        <f t="shared" ref="B278:M278" si="25">SUM(B272:B277)</f>
        <v>69.178196</v>
      </c>
      <c r="C278" s="8">
        <f t="shared" si="25"/>
        <v>83.995417000000018</v>
      </c>
      <c r="D278" s="8">
        <f t="shared" si="25"/>
        <v>77.044117999999997</v>
      </c>
      <c r="E278" s="8">
        <f t="shared" si="25"/>
        <v>83.151382999999996</v>
      </c>
      <c r="F278" s="8">
        <f t="shared" si="25"/>
        <v>78.072462999999985</v>
      </c>
      <c r="G278" s="8">
        <f t="shared" si="25"/>
        <v>73.353910000000013</v>
      </c>
      <c r="H278" s="8">
        <f t="shared" si="25"/>
        <v>88.444540999999987</v>
      </c>
      <c r="I278" s="8">
        <f t="shared" si="25"/>
        <v>70.222801000000004</v>
      </c>
      <c r="J278" s="8">
        <f t="shared" si="25"/>
        <v>62.091965999999999</v>
      </c>
      <c r="K278" s="8">
        <f t="shared" si="25"/>
        <v>79.16562900000001</v>
      </c>
      <c r="L278" s="8">
        <f t="shared" si="25"/>
        <v>68.671120999999985</v>
      </c>
      <c r="M278" s="8">
        <f t="shared" si="25"/>
        <v>56.104201999999994</v>
      </c>
      <c r="N278" s="8">
        <f>SUM(N272:N277)</f>
        <v>51.992113000000003</v>
      </c>
      <c r="O278" s="8">
        <f>SUM(O272:O277)</f>
        <v>50.135584000000001</v>
      </c>
      <c r="P278" s="8">
        <f>SUM(P272:P277)</f>
        <v>34.192752999999996</v>
      </c>
      <c r="Q278" s="8">
        <f>SUM(Q272:Q277)</f>
        <v>63.499999999999993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zoomScaleNormal="100" workbookViewId="0">
      <selection activeCell="A3" sqref="A3"/>
    </sheetView>
  </sheetViews>
  <sheetFormatPr defaultRowHeight="12.75"/>
  <cols>
    <col min="1" max="1" width="14.5703125" style="2" customWidth="1"/>
    <col min="2" max="2" width="9.140625" style="2"/>
    <col min="3" max="10" width="9.140625" style="18"/>
    <col min="11" max="12" width="9.140625" style="2"/>
    <col min="14" max="14" width="10.28515625" style="2" customWidth="1"/>
    <col min="15" max="16384" width="9.140625" style="2"/>
  </cols>
  <sheetData>
    <row r="1" spans="1:19" ht="15.75">
      <c r="A1" s="1" t="s">
        <v>44</v>
      </c>
      <c r="N1" s="1"/>
    </row>
    <row r="2" spans="1:19">
      <c r="A2" s="2" t="s">
        <v>45</v>
      </c>
    </row>
    <row r="3" spans="1:19">
      <c r="E3" s="19"/>
    </row>
    <row r="4" spans="1:19" ht="15">
      <c r="A4" s="17" t="s">
        <v>46</v>
      </c>
      <c r="B4" s="3"/>
      <c r="N4" s="17"/>
    </row>
    <row r="5" spans="1:19" s="3" customFormat="1">
      <c r="B5" s="3">
        <v>2004</v>
      </c>
      <c r="C5" s="19">
        <v>2005</v>
      </c>
      <c r="D5" s="19">
        <v>2006</v>
      </c>
      <c r="E5" s="19">
        <v>2007</v>
      </c>
      <c r="F5" s="19">
        <v>2008</v>
      </c>
      <c r="G5" s="19">
        <v>2009</v>
      </c>
      <c r="H5" s="19">
        <v>2010</v>
      </c>
      <c r="I5" s="19">
        <v>2011</v>
      </c>
      <c r="J5" s="19">
        <v>2012</v>
      </c>
      <c r="K5" s="19">
        <v>2013</v>
      </c>
      <c r="L5" s="19">
        <v>2014</v>
      </c>
      <c r="M5" s="19">
        <v>2015</v>
      </c>
      <c r="N5" s="19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</row>
    <row r="6" spans="1:19">
      <c r="A6" s="2" t="s">
        <v>0</v>
      </c>
      <c r="B6" s="6">
        <f t="shared" ref="B6:K6" si="0">+B29+B52+B75+B98</f>
        <v>267.89999999999998</v>
      </c>
      <c r="C6" s="20">
        <f t="shared" si="0"/>
        <v>290.3</v>
      </c>
      <c r="D6" s="20">
        <f t="shared" si="0"/>
        <v>301.89999999999998</v>
      </c>
      <c r="E6" s="20">
        <f t="shared" si="0"/>
        <v>314</v>
      </c>
      <c r="F6" s="20">
        <f t="shared" si="0"/>
        <v>447.1</v>
      </c>
      <c r="G6" s="20">
        <f t="shared" si="0"/>
        <v>462.8</v>
      </c>
      <c r="H6" s="20">
        <f t="shared" si="0"/>
        <v>473.1</v>
      </c>
      <c r="I6" s="20">
        <f t="shared" si="0"/>
        <v>488.5</v>
      </c>
      <c r="J6" s="20">
        <f t="shared" si="0"/>
        <v>488.20000000000005</v>
      </c>
      <c r="K6" s="20">
        <f t="shared" si="0"/>
        <v>512.20000000000005</v>
      </c>
      <c r="L6" s="20">
        <v>525.5</v>
      </c>
      <c r="M6" s="20">
        <v>558.20000000000005</v>
      </c>
      <c r="N6" s="20">
        <v>585.70000000000005</v>
      </c>
      <c r="O6" s="20">
        <v>614</v>
      </c>
      <c r="P6" s="2">
        <v>649.4</v>
      </c>
      <c r="Q6" s="6">
        <v>690.5</v>
      </c>
      <c r="R6" s="15">
        <v>698.1</v>
      </c>
      <c r="S6" s="15">
        <v>753.6</v>
      </c>
    </row>
    <row r="7" spans="1:19">
      <c r="A7" s="2" t="s">
        <v>1</v>
      </c>
      <c r="B7" s="6">
        <f t="shared" ref="B7:K7" si="1">+B30+B53+B76+B99</f>
        <v>575.17000000000007</v>
      </c>
      <c r="C7" s="20">
        <f t="shared" si="1"/>
        <v>619.81200000000001</v>
      </c>
      <c r="D7" s="20">
        <f t="shared" si="1"/>
        <v>616.71699999999998</v>
      </c>
      <c r="E7" s="20">
        <f t="shared" si="1"/>
        <v>643.68799999999999</v>
      </c>
      <c r="F7" s="20">
        <f t="shared" si="1"/>
        <v>706.56799999999998</v>
      </c>
      <c r="G7" s="20">
        <f t="shared" si="1"/>
        <v>765.68799999999999</v>
      </c>
      <c r="H7" s="20">
        <f t="shared" si="1"/>
        <v>743.41600000000005</v>
      </c>
      <c r="I7" s="20">
        <f t="shared" si="1"/>
        <v>756.40900000000011</v>
      </c>
      <c r="J7" s="20">
        <f t="shared" si="1"/>
        <v>744.18899999999985</v>
      </c>
      <c r="K7" s="20">
        <f t="shared" si="1"/>
        <v>736.74700000000007</v>
      </c>
      <c r="L7" s="20">
        <v>755.75400000000002</v>
      </c>
      <c r="M7" s="20">
        <v>776.21299999999997</v>
      </c>
      <c r="N7" s="20">
        <v>797.15700000000004</v>
      </c>
      <c r="O7" s="20">
        <v>827.93499999999995</v>
      </c>
      <c r="P7" s="2">
        <v>865.1</v>
      </c>
      <c r="Q7" s="6">
        <v>911.875</v>
      </c>
      <c r="R7" s="15">
        <v>934.26099999999997</v>
      </c>
      <c r="S7" s="15">
        <v>983.59500000000003</v>
      </c>
    </row>
    <row r="8" spans="1:19">
      <c r="A8" s="2" t="s">
        <v>2</v>
      </c>
      <c r="B8" s="6">
        <f t="shared" ref="B8:K8" si="2">+B31+B54+B77+B100</f>
        <v>422.02199999999999</v>
      </c>
      <c r="C8" s="20">
        <f t="shared" si="2"/>
        <v>418.66700000000003</v>
      </c>
      <c r="D8" s="20">
        <f t="shared" si="2"/>
        <v>415.75700000000001</v>
      </c>
      <c r="E8" s="20">
        <f t="shared" si="2"/>
        <v>425.39400000000001</v>
      </c>
      <c r="F8" s="20">
        <f t="shared" si="2"/>
        <v>481.15700000000004</v>
      </c>
      <c r="G8" s="20">
        <f t="shared" si="2"/>
        <v>542.72799999999995</v>
      </c>
      <c r="H8" s="20">
        <f t="shared" si="2"/>
        <v>575.39800000000002</v>
      </c>
      <c r="I8" s="20">
        <f t="shared" si="2"/>
        <v>595.47800000000007</v>
      </c>
      <c r="J8" s="20">
        <f t="shared" si="2"/>
        <v>614.36799999999994</v>
      </c>
      <c r="K8" s="20">
        <f t="shared" si="2"/>
        <v>607.80099999999993</v>
      </c>
      <c r="L8" s="20">
        <v>603.23299999999995</v>
      </c>
      <c r="M8" s="20">
        <v>628.54499999999996</v>
      </c>
      <c r="N8" s="20">
        <v>644.83130000000006</v>
      </c>
      <c r="O8" s="20">
        <v>652.62099999999998</v>
      </c>
      <c r="P8" s="2">
        <v>671.6</v>
      </c>
      <c r="Q8" s="6">
        <v>701.65890000000002</v>
      </c>
      <c r="R8" s="15">
        <v>723.28219999999999</v>
      </c>
      <c r="S8" s="15">
        <v>773.14200000000005</v>
      </c>
    </row>
    <row r="9" spans="1:19">
      <c r="A9" s="2" t="s">
        <v>3</v>
      </c>
      <c r="B9" s="6">
        <f t="shared" ref="B9:K9" si="3">+B32+B55+B78+B101</f>
        <v>321.3</v>
      </c>
      <c r="C9" s="20">
        <f t="shared" si="3"/>
        <v>335.09999999999997</v>
      </c>
      <c r="D9" s="20">
        <f t="shared" si="3"/>
        <v>351.6</v>
      </c>
      <c r="E9" s="20">
        <f t="shared" si="3"/>
        <v>386.4</v>
      </c>
      <c r="F9" s="20">
        <f t="shared" si="3"/>
        <v>414.7</v>
      </c>
      <c r="G9" s="20">
        <f t="shared" si="3"/>
        <v>454.09999999999997</v>
      </c>
      <c r="H9" s="20">
        <f t="shared" si="3"/>
        <v>483.8</v>
      </c>
      <c r="I9" s="20">
        <f t="shared" si="3"/>
        <v>518.79999999999995</v>
      </c>
      <c r="J9" s="20">
        <f t="shared" si="3"/>
        <v>508.79999999999995</v>
      </c>
      <c r="K9" s="20">
        <f t="shared" si="3"/>
        <v>533.09999999999991</v>
      </c>
      <c r="L9" s="20">
        <v>532.4</v>
      </c>
      <c r="M9" s="20">
        <v>538.1</v>
      </c>
      <c r="N9" s="20">
        <v>572.20000000000005</v>
      </c>
      <c r="O9" s="20">
        <v>606.9</v>
      </c>
      <c r="P9" s="2">
        <v>641.4</v>
      </c>
      <c r="Q9" s="6">
        <v>690</v>
      </c>
      <c r="R9" s="15">
        <v>712.8</v>
      </c>
      <c r="S9" s="15">
        <v>742.3</v>
      </c>
    </row>
    <row r="10" spans="1:19">
      <c r="A10" s="2" t="s">
        <v>4</v>
      </c>
      <c r="B10" s="6">
        <f t="shared" ref="B10:K10" si="4">+B33+B56+B79+B102</f>
        <v>223.846</v>
      </c>
      <c r="C10" s="20">
        <f t="shared" si="4"/>
        <v>237.47000000000003</v>
      </c>
      <c r="D10" s="20">
        <f t="shared" si="4"/>
        <v>231.94299999999998</v>
      </c>
      <c r="E10" s="20">
        <f t="shared" si="4"/>
        <v>250.392</v>
      </c>
      <c r="F10" s="20">
        <f t="shared" si="4"/>
        <v>295.59699999999998</v>
      </c>
      <c r="G10" s="20">
        <f t="shared" si="4"/>
        <v>332.62599999999998</v>
      </c>
      <c r="H10" s="20">
        <f t="shared" si="4"/>
        <v>346.80100000000004</v>
      </c>
      <c r="I10" s="20">
        <f t="shared" si="4"/>
        <v>346.94600000000003</v>
      </c>
      <c r="J10" s="20">
        <f t="shared" si="4"/>
        <v>345.10700000000003</v>
      </c>
      <c r="K10" s="20">
        <f t="shared" si="4"/>
        <v>354.084</v>
      </c>
      <c r="L10" s="20">
        <v>372.73500000000001</v>
      </c>
      <c r="M10" s="20">
        <v>395.87900000000002</v>
      </c>
      <c r="N10" s="20">
        <v>398.815</v>
      </c>
      <c r="O10" s="20">
        <v>423.988</v>
      </c>
      <c r="P10" s="2">
        <v>434.4</v>
      </c>
      <c r="Q10" s="6">
        <v>472.12799999999999</v>
      </c>
      <c r="R10" s="15">
        <v>485.089</v>
      </c>
      <c r="S10" s="15">
        <v>511.71300000000002</v>
      </c>
    </row>
    <row r="11" spans="1:19">
      <c r="A11" s="2" t="s">
        <v>5</v>
      </c>
      <c r="B11" s="6">
        <f t="shared" ref="B11:K11" si="5">+B34+B57+B80+B103</f>
        <v>404.90000000000003</v>
      </c>
      <c r="C11" s="20">
        <f t="shared" si="5"/>
        <v>421</v>
      </c>
      <c r="D11" s="20">
        <f t="shared" si="5"/>
        <v>409.8</v>
      </c>
      <c r="E11" s="20">
        <f t="shared" si="5"/>
        <v>417.09999999999997</v>
      </c>
      <c r="F11" s="20">
        <f t="shared" si="5"/>
        <v>518.23599999999999</v>
      </c>
      <c r="G11" s="20">
        <f t="shared" si="5"/>
        <v>561.36599999999999</v>
      </c>
      <c r="H11" s="20">
        <f t="shared" si="5"/>
        <v>569.17200000000003</v>
      </c>
      <c r="I11" s="20">
        <f t="shared" si="5"/>
        <v>596.94299999999998</v>
      </c>
      <c r="J11" s="20">
        <f t="shared" si="5"/>
        <v>619.6</v>
      </c>
      <c r="K11" s="20">
        <f t="shared" si="5"/>
        <v>589.20000000000005</v>
      </c>
      <c r="L11" s="20">
        <v>597.9</v>
      </c>
      <c r="M11" s="35">
        <v>715.7</v>
      </c>
      <c r="N11" s="20">
        <v>735.2</v>
      </c>
      <c r="O11" s="20">
        <v>754.8</v>
      </c>
      <c r="P11" s="2">
        <v>782.3</v>
      </c>
      <c r="Q11" s="6">
        <v>804.8</v>
      </c>
      <c r="R11" s="15">
        <v>848.4</v>
      </c>
      <c r="S11" s="15">
        <v>897.9</v>
      </c>
    </row>
    <row r="12" spans="1:19">
      <c r="A12" s="2" t="s">
        <v>6</v>
      </c>
      <c r="B12" s="6">
        <f t="shared" ref="B12:K12" si="6">+B35+B58+B81+B104</f>
        <v>278.60000000000002</v>
      </c>
      <c r="C12" s="20">
        <f t="shared" si="6"/>
        <v>290.39999999999998</v>
      </c>
      <c r="D12" s="20">
        <f t="shared" si="6"/>
        <v>307.5</v>
      </c>
      <c r="E12" s="20">
        <f t="shared" si="6"/>
        <v>312.7</v>
      </c>
      <c r="F12" s="20">
        <f t="shared" si="6"/>
        <v>406.4</v>
      </c>
      <c r="G12" s="20">
        <f t="shared" si="6"/>
        <v>431.49999999999994</v>
      </c>
      <c r="H12" s="20">
        <f t="shared" si="6"/>
        <v>432.9</v>
      </c>
      <c r="I12" s="20">
        <f t="shared" si="6"/>
        <v>451.9</v>
      </c>
      <c r="J12" s="20">
        <f t="shared" si="6"/>
        <v>459.5</v>
      </c>
      <c r="K12" s="20">
        <f t="shared" si="6"/>
        <v>485.88</v>
      </c>
      <c r="L12" s="20">
        <v>493.47899999999998</v>
      </c>
      <c r="M12" s="20">
        <v>498.19299999999998</v>
      </c>
      <c r="N12" s="20">
        <v>492.93299999999999</v>
      </c>
      <c r="O12" s="20">
        <v>492.23300000000006</v>
      </c>
      <c r="P12" s="2">
        <v>507.8</v>
      </c>
      <c r="Q12" s="6">
        <v>534.45600000000002</v>
      </c>
      <c r="R12" s="15">
        <v>561.80100000000004</v>
      </c>
      <c r="S12" s="15">
        <v>611.66</v>
      </c>
    </row>
    <row r="13" spans="1:19">
      <c r="A13" s="2" t="s">
        <v>7</v>
      </c>
      <c r="B13" s="6">
        <f t="shared" ref="B13:K13" si="7">+B36+B59+B82+B105</f>
        <v>359.63</v>
      </c>
      <c r="C13" s="20">
        <f t="shared" si="7"/>
        <v>385.19799999999998</v>
      </c>
      <c r="D13" s="20">
        <f t="shared" si="7"/>
        <v>397.19799999999998</v>
      </c>
      <c r="E13" s="20">
        <f t="shared" si="7"/>
        <v>405.64400000000001</v>
      </c>
      <c r="F13" s="20">
        <f t="shared" si="7"/>
        <v>442.35699999999997</v>
      </c>
      <c r="G13" s="20">
        <f t="shared" si="7"/>
        <v>461.97500000000002</v>
      </c>
      <c r="H13" s="20">
        <f t="shared" si="7"/>
        <v>479.41100000000006</v>
      </c>
      <c r="I13" s="20">
        <f t="shared" si="7"/>
        <v>500.25</v>
      </c>
      <c r="J13" s="20">
        <f t="shared" si="7"/>
        <v>513.92100000000005</v>
      </c>
      <c r="K13" s="20">
        <f t="shared" si="7"/>
        <v>537.55700000000002</v>
      </c>
      <c r="L13" s="20">
        <v>528.02200000000005</v>
      </c>
      <c r="M13" s="20">
        <v>551.97400000000005</v>
      </c>
      <c r="N13" s="20">
        <v>543.85199999999998</v>
      </c>
      <c r="O13" s="20">
        <v>554.27199999999993</v>
      </c>
      <c r="P13" s="2">
        <v>565.4</v>
      </c>
      <c r="Q13" s="6">
        <v>593.01900000000001</v>
      </c>
      <c r="R13" s="15">
        <v>615.74300000000005</v>
      </c>
      <c r="S13" s="15">
        <v>683.91800000000001</v>
      </c>
    </row>
    <row r="14" spans="1:19">
      <c r="A14" s="2" t="s">
        <v>8</v>
      </c>
      <c r="B14" s="6">
        <f t="shared" ref="B14:K14" si="8">+B37+B60+B83+B106</f>
        <v>125.492</v>
      </c>
      <c r="C14" s="20">
        <f t="shared" si="8"/>
        <v>130.738</v>
      </c>
      <c r="D14" s="20">
        <f t="shared" si="8"/>
        <v>139.084</v>
      </c>
      <c r="E14" s="20">
        <f t="shared" si="8"/>
        <v>155.77500000000001</v>
      </c>
      <c r="F14" s="20">
        <f t="shared" si="8"/>
        <v>176.04300000000001</v>
      </c>
      <c r="G14" s="20">
        <f t="shared" si="8"/>
        <v>190.36</v>
      </c>
      <c r="H14" s="20">
        <f t="shared" si="8"/>
        <v>200.75800000000001</v>
      </c>
      <c r="I14" s="20">
        <f t="shared" si="8"/>
        <v>201.05500000000001</v>
      </c>
      <c r="J14" s="20">
        <f t="shared" si="8"/>
        <v>200.988</v>
      </c>
      <c r="K14" s="20">
        <f t="shared" si="8"/>
        <v>189.66200000000001</v>
      </c>
      <c r="L14" s="20">
        <v>192.398</v>
      </c>
      <c r="M14" s="20">
        <v>191.404</v>
      </c>
      <c r="N14" s="20">
        <v>198.87456800000001</v>
      </c>
      <c r="O14" s="20">
        <v>214.86300000000003</v>
      </c>
      <c r="P14" s="6">
        <v>228</v>
      </c>
      <c r="Q14" s="6">
        <v>239.07702800000001</v>
      </c>
      <c r="R14" s="15">
        <v>243.86286799999999</v>
      </c>
      <c r="S14" s="15">
        <v>261.51299999999998</v>
      </c>
    </row>
    <row r="15" spans="1:19">
      <c r="A15" s="2" t="s">
        <v>9</v>
      </c>
      <c r="B15" s="6">
        <f t="shared" ref="B15:K15" si="9">+B38+B61+B84+B107</f>
        <v>440.14799999999997</v>
      </c>
      <c r="C15" s="20">
        <f t="shared" si="9"/>
        <v>454.61200000000002</v>
      </c>
      <c r="D15" s="20">
        <f t="shared" si="9"/>
        <v>472.5</v>
      </c>
      <c r="E15" s="20">
        <f t="shared" si="9"/>
        <v>470.55000000000007</v>
      </c>
      <c r="F15" s="20">
        <f t="shared" si="9"/>
        <v>569.48599999999999</v>
      </c>
      <c r="G15" s="20">
        <f t="shared" si="9"/>
        <v>557.68100000000004</v>
      </c>
      <c r="H15" s="20">
        <f t="shared" si="9"/>
        <v>530.63800000000003</v>
      </c>
      <c r="I15" s="20">
        <f t="shared" si="9"/>
        <v>524.44099999999992</v>
      </c>
      <c r="J15" s="20">
        <f t="shared" si="9"/>
        <v>532.94899999999996</v>
      </c>
      <c r="K15" s="20">
        <f t="shared" si="9"/>
        <v>551.11</v>
      </c>
      <c r="L15" s="20">
        <v>581.971</v>
      </c>
      <c r="M15" s="20">
        <v>606.66099999999994</v>
      </c>
      <c r="N15" s="20">
        <v>625.11099999999999</v>
      </c>
      <c r="O15" s="20">
        <v>681.06700000000001</v>
      </c>
      <c r="P15" s="2">
        <v>723.2</v>
      </c>
      <c r="Q15" s="6">
        <v>719.08799999999997</v>
      </c>
      <c r="R15" s="15">
        <v>732.30100000000004</v>
      </c>
      <c r="S15" s="15">
        <v>791.01</v>
      </c>
    </row>
    <row r="16" spans="1:19">
      <c r="A16" s="2" t="s">
        <v>10</v>
      </c>
      <c r="B16" s="6">
        <f t="shared" ref="B16:K16" si="10">+B39+B62+B85+B108</f>
        <v>236.1</v>
      </c>
      <c r="C16" s="20">
        <f t="shared" si="10"/>
        <v>246.40000000000003</v>
      </c>
      <c r="D16" s="20">
        <f t="shared" si="10"/>
        <v>258.10000000000002</v>
      </c>
      <c r="E16" s="20">
        <f t="shared" si="10"/>
        <v>270.89999999999998</v>
      </c>
      <c r="F16" s="20">
        <f t="shared" si="10"/>
        <v>283.20000000000005</v>
      </c>
      <c r="G16" s="20">
        <f t="shared" si="10"/>
        <v>288.89999999999998</v>
      </c>
      <c r="H16" s="20">
        <f t="shared" si="10"/>
        <v>308</v>
      </c>
      <c r="I16" s="20">
        <f t="shared" si="10"/>
        <v>314.60000000000002</v>
      </c>
      <c r="J16" s="20">
        <f t="shared" si="10"/>
        <v>299.29999999999995</v>
      </c>
      <c r="K16" s="20">
        <f t="shared" si="10"/>
        <v>308.5</v>
      </c>
      <c r="L16" s="20">
        <v>314.39999999999998</v>
      </c>
      <c r="M16" s="20">
        <v>315.89999999999998</v>
      </c>
      <c r="N16" s="20">
        <v>329.5</v>
      </c>
      <c r="O16" s="20">
        <v>341.6</v>
      </c>
      <c r="P16" s="2">
        <v>362.2</v>
      </c>
      <c r="Q16" s="6">
        <v>387.9</v>
      </c>
      <c r="R16" s="15">
        <v>409.4</v>
      </c>
      <c r="S16" s="15">
        <v>431.3</v>
      </c>
    </row>
    <row r="17" spans="1:19">
      <c r="A17" s="2" t="s">
        <v>11</v>
      </c>
      <c r="B17" s="6">
        <f t="shared" ref="B17:K17" si="11">+B40+B63+B86+B109</f>
        <v>248.2</v>
      </c>
      <c r="C17" s="20">
        <f t="shared" si="11"/>
        <v>260.60000000000002</v>
      </c>
      <c r="D17" s="20">
        <f t="shared" si="11"/>
        <v>251.4</v>
      </c>
      <c r="E17" s="20">
        <f t="shared" si="11"/>
        <v>271.8</v>
      </c>
      <c r="F17" s="20">
        <f t="shared" si="11"/>
        <v>274.60000000000002</v>
      </c>
      <c r="G17" s="20">
        <f t="shared" si="11"/>
        <v>309.39999999999998</v>
      </c>
      <c r="H17" s="20">
        <f t="shared" si="11"/>
        <v>311.7</v>
      </c>
      <c r="I17" s="20">
        <f t="shared" si="11"/>
        <v>310.8</v>
      </c>
      <c r="J17" s="20">
        <f t="shared" si="11"/>
        <v>310.39999999999998</v>
      </c>
      <c r="K17" s="20">
        <f t="shared" si="11"/>
        <v>320.3</v>
      </c>
      <c r="L17" s="20">
        <v>304.8</v>
      </c>
      <c r="M17" s="20">
        <v>308.7</v>
      </c>
      <c r="N17" s="20">
        <v>314.8</v>
      </c>
      <c r="O17" s="20">
        <v>318.60000000000002</v>
      </c>
      <c r="P17" s="2">
        <v>332.5</v>
      </c>
      <c r="Q17" s="6">
        <v>350.7</v>
      </c>
      <c r="R17" s="15">
        <v>367.2</v>
      </c>
      <c r="S17" s="15">
        <v>401.5</v>
      </c>
    </row>
    <row r="18" spans="1:19">
      <c r="A18" s="2" t="s">
        <v>12</v>
      </c>
      <c r="B18" s="6">
        <f t="shared" ref="B18:K18" si="12">+B41+B64+B87+B110</f>
        <v>220.3</v>
      </c>
      <c r="C18" s="20">
        <f t="shared" si="12"/>
        <v>224.85</v>
      </c>
      <c r="D18" s="20">
        <f t="shared" si="12"/>
        <v>217.98699999999999</v>
      </c>
      <c r="E18" s="20">
        <f t="shared" si="12"/>
        <v>243.80400000000003</v>
      </c>
      <c r="F18" s="20">
        <f t="shared" si="12"/>
        <v>249.02999999999997</v>
      </c>
      <c r="G18" s="20">
        <f t="shared" si="12"/>
        <v>278.745</v>
      </c>
      <c r="H18" s="20">
        <f t="shared" si="12"/>
        <v>286.02699999999999</v>
      </c>
      <c r="I18" s="20">
        <f t="shared" si="12"/>
        <v>301.23400000000004</v>
      </c>
      <c r="J18" s="20">
        <f t="shared" si="12"/>
        <v>309.90600000000001</v>
      </c>
      <c r="K18" s="20">
        <f t="shared" si="12"/>
        <v>321.24900000000002</v>
      </c>
      <c r="L18" s="20">
        <v>319.685</v>
      </c>
      <c r="M18" s="20">
        <v>322.19099999999997</v>
      </c>
      <c r="N18" s="20">
        <v>332.55099999999999</v>
      </c>
      <c r="O18" s="20">
        <v>322.80799999999999</v>
      </c>
      <c r="P18" s="6">
        <v>335</v>
      </c>
      <c r="Q18" s="6">
        <v>364.61</v>
      </c>
      <c r="R18" s="15">
        <v>384.678</v>
      </c>
      <c r="S18" s="15">
        <v>419.78800000000001</v>
      </c>
    </row>
    <row r="19" spans="1:19" s="3" customFormat="1">
      <c r="A19" s="3" t="str">
        <f>'income-percent'!A19</f>
        <v>Total</v>
      </c>
      <c r="B19" s="13">
        <f t="shared" ref="B19:E19" si="13">SUM(B6:B18)</f>
        <v>4123.6080000000002</v>
      </c>
      <c r="C19" s="12">
        <f t="shared" si="13"/>
        <v>4315.1469999999999</v>
      </c>
      <c r="D19" s="12">
        <f t="shared" si="13"/>
        <v>4371.4859999999999</v>
      </c>
      <c r="E19" s="12">
        <f t="shared" si="13"/>
        <v>4568.1470000000008</v>
      </c>
      <c r="F19" s="12">
        <f t="shared" ref="F19:P19" si="14">SUM(F6:F18)</f>
        <v>5264.4740000000002</v>
      </c>
      <c r="G19" s="12">
        <f t="shared" si="14"/>
        <v>5637.8689999999997</v>
      </c>
      <c r="H19" s="12">
        <f t="shared" si="14"/>
        <v>5741.1210000000001</v>
      </c>
      <c r="I19" s="12">
        <f t="shared" si="14"/>
        <v>5907.3560000000016</v>
      </c>
      <c r="J19" s="12">
        <f t="shared" si="14"/>
        <v>5947.2279999999992</v>
      </c>
      <c r="K19" s="12">
        <f t="shared" si="14"/>
        <v>6047.3899999999994</v>
      </c>
      <c r="L19" s="12">
        <f t="shared" si="14"/>
        <v>6122.277</v>
      </c>
      <c r="M19" s="12">
        <f t="shared" si="14"/>
        <v>6407.66</v>
      </c>
      <c r="N19" s="12">
        <f t="shared" si="14"/>
        <v>6571.5248680000004</v>
      </c>
      <c r="O19" s="12">
        <f t="shared" si="14"/>
        <v>6805.6870000000008</v>
      </c>
      <c r="P19" s="12">
        <f t="shared" si="14"/>
        <v>7098.2999999999993</v>
      </c>
      <c r="Q19" s="8">
        <v>7459.8119279999992</v>
      </c>
      <c r="R19" s="13">
        <f>SUM(R6:R18)</f>
        <v>7716.9180679999999</v>
      </c>
      <c r="S19" s="13">
        <f>SUM(S6:S18)</f>
        <v>8262.9390000000003</v>
      </c>
    </row>
    <row r="20" spans="1:19">
      <c r="A20" s="2" t="s">
        <v>13</v>
      </c>
      <c r="B20" s="6">
        <f t="shared" ref="B20:K20" si="15">+B43+B66+B89+B112</f>
        <v>61.081000000000003</v>
      </c>
      <c r="C20" s="20">
        <f t="shared" si="15"/>
        <v>55.712000000000003</v>
      </c>
      <c r="D20" s="20">
        <f t="shared" si="15"/>
        <v>56.231999999999999</v>
      </c>
      <c r="E20" s="20">
        <f t="shared" si="15"/>
        <v>59.564999999999998</v>
      </c>
      <c r="F20" s="20">
        <f t="shared" si="15"/>
        <v>69.265000000000001</v>
      </c>
      <c r="G20" s="20">
        <f t="shared" si="15"/>
        <v>68.584000000000003</v>
      </c>
      <c r="H20" s="20">
        <f t="shared" si="15"/>
        <v>68.375</v>
      </c>
      <c r="I20" s="20">
        <f t="shared" si="15"/>
        <v>73.138999999999996</v>
      </c>
      <c r="J20" s="20">
        <f t="shared" si="15"/>
        <v>69.3</v>
      </c>
      <c r="K20" s="20">
        <f t="shared" si="15"/>
        <v>70.036999999999992</v>
      </c>
      <c r="L20" s="20">
        <v>62.976999999999997</v>
      </c>
      <c r="M20" s="20">
        <v>60.563000000000002</v>
      </c>
      <c r="N20" s="20">
        <v>58.963000000000001</v>
      </c>
      <c r="O20" s="20">
        <v>61.301000000000002</v>
      </c>
      <c r="P20" s="2">
        <v>65.8</v>
      </c>
      <c r="Q20" s="6">
        <v>67.822000000000003</v>
      </c>
      <c r="R20" s="15">
        <v>70.156999999999996</v>
      </c>
      <c r="S20" s="15">
        <v>76.379000000000005</v>
      </c>
    </row>
    <row r="21" spans="1:19">
      <c r="A21" s="2" t="s">
        <v>15</v>
      </c>
      <c r="B21" s="30"/>
      <c r="C21" s="30"/>
      <c r="D21" s="30"/>
      <c r="E21" s="30"/>
      <c r="F21" s="30"/>
      <c r="G21" s="30"/>
      <c r="H21" s="20">
        <v>15.135999999999999</v>
      </c>
      <c r="I21" s="20">
        <v>12.49</v>
      </c>
      <c r="J21" s="20">
        <v>13.068</v>
      </c>
      <c r="K21" s="20">
        <v>11.262</v>
      </c>
      <c r="L21" s="20">
        <v>9.3780000000000001</v>
      </c>
      <c r="M21" s="20">
        <v>9.43</v>
      </c>
      <c r="N21" s="20">
        <v>10.0076</v>
      </c>
      <c r="O21" s="20">
        <v>10.31</v>
      </c>
      <c r="P21" s="2">
        <v>11.4</v>
      </c>
      <c r="Q21" s="6">
        <v>12.2514</v>
      </c>
      <c r="R21" s="15">
        <v>13.1549</v>
      </c>
      <c r="S21" s="15">
        <v>12.573</v>
      </c>
    </row>
    <row r="22" spans="1:19">
      <c r="A22" s="2" t="s">
        <v>16</v>
      </c>
      <c r="B22" s="30"/>
      <c r="C22" s="30"/>
      <c r="D22" s="30"/>
      <c r="E22" s="30"/>
      <c r="F22" s="30"/>
      <c r="G22" s="30"/>
      <c r="H22" s="20">
        <v>2.0129999999999999</v>
      </c>
      <c r="I22" s="20">
        <v>2.1230000000000002</v>
      </c>
      <c r="J22" s="20">
        <v>2.1589999999999998</v>
      </c>
      <c r="K22" s="20">
        <v>2.226</v>
      </c>
      <c r="L22" s="20">
        <v>2.0760000000000001</v>
      </c>
      <c r="M22" s="20">
        <v>2.5259999999999998</v>
      </c>
      <c r="N22" s="20">
        <v>2.2813940000000001</v>
      </c>
      <c r="O22" s="20">
        <v>2.2810000000000001</v>
      </c>
      <c r="P22" s="2">
        <v>2.2999999999999998</v>
      </c>
      <c r="Q22" s="6">
        <v>2.6983899999999998</v>
      </c>
      <c r="R22" s="15">
        <v>3.6309990000000001</v>
      </c>
      <c r="S22" s="15">
        <v>2.585</v>
      </c>
    </row>
    <row r="23" spans="1:19">
      <c r="A23" s="2" t="s">
        <v>17</v>
      </c>
      <c r="B23" s="30"/>
      <c r="C23" s="30"/>
      <c r="D23" s="30"/>
      <c r="E23" s="30"/>
      <c r="F23" s="30"/>
      <c r="G23" s="30"/>
      <c r="H23" s="20">
        <v>6.992</v>
      </c>
      <c r="I23" s="20">
        <v>6.532</v>
      </c>
      <c r="J23" s="20">
        <v>6.3559999999999999</v>
      </c>
      <c r="K23" s="20">
        <v>6.024</v>
      </c>
      <c r="L23" s="20">
        <v>6.1970000000000001</v>
      </c>
      <c r="M23" s="20">
        <v>6.7480000000000002</v>
      </c>
      <c r="N23" s="20">
        <v>6.9512489999999998</v>
      </c>
      <c r="O23" s="20">
        <v>7.508</v>
      </c>
      <c r="P23" s="2">
        <v>7.8</v>
      </c>
      <c r="Q23" s="6">
        <v>8.6248970000000007</v>
      </c>
      <c r="R23" s="15">
        <v>8.70566</v>
      </c>
      <c r="S23" s="15">
        <v>9.5259999999999998</v>
      </c>
    </row>
    <row r="24" spans="1:19">
      <c r="A24" s="2" t="s">
        <v>18</v>
      </c>
      <c r="B24" s="30"/>
      <c r="C24" s="30"/>
      <c r="D24" s="30"/>
      <c r="E24" s="30"/>
      <c r="F24" s="30"/>
      <c r="G24" s="31"/>
      <c r="H24" s="15">
        <v>2.9710000000000001</v>
      </c>
      <c r="I24" s="15">
        <v>3.3530000000000002</v>
      </c>
      <c r="J24" s="15">
        <v>3.552</v>
      </c>
      <c r="K24" s="15">
        <v>3.8889999999999998</v>
      </c>
      <c r="L24" s="15">
        <v>3.7090000000000001</v>
      </c>
      <c r="M24" s="15">
        <v>3.6819999999999999</v>
      </c>
      <c r="N24" s="15">
        <v>3.9826769999999998</v>
      </c>
      <c r="O24" s="20">
        <v>3.944</v>
      </c>
      <c r="P24" s="6">
        <v>4.5</v>
      </c>
      <c r="Q24" s="6">
        <v>5.0568759999999999</v>
      </c>
      <c r="R24" s="15">
        <v>4.8734489999999999</v>
      </c>
      <c r="S24" s="15">
        <v>4.6379999999999999</v>
      </c>
    </row>
    <row r="25" spans="1:19" s="3" customFormat="1">
      <c r="A25" s="3" t="str">
        <f>'income-percent'!A25</f>
        <v>Total (incl. small universities)</v>
      </c>
      <c r="B25" s="13">
        <f>SUM(B19:B24)</f>
        <v>4184.6890000000003</v>
      </c>
      <c r="C25" s="13">
        <f t="shared" ref="C25:P25" si="16">SUM(C19:C24)</f>
        <v>4370.8590000000004</v>
      </c>
      <c r="D25" s="13">
        <f t="shared" si="16"/>
        <v>4427.7179999999998</v>
      </c>
      <c r="E25" s="13">
        <f t="shared" si="16"/>
        <v>4627.7120000000004</v>
      </c>
      <c r="F25" s="13">
        <f t="shared" si="16"/>
        <v>5333.7390000000005</v>
      </c>
      <c r="G25" s="13">
        <f t="shared" si="16"/>
        <v>5706.4529999999995</v>
      </c>
      <c r="H25" s="13">
        <f t="shared" si="16"/>
        <v>5836.6080000000002</v>
      </c>
      <c r="I25" s="13">
        <f t="shared" si="16"/>
        <v>6004.9930000000013</v>
      </c>
      <c r="J25" s="13">
        <f t="shared" si="16"/>
        <v>6041.6629999999986</v>
      </c>
      <c r="K25" s="13">
        <f t="shared" si="16"/>
        <v>6140.8279999999995</v>
      </c>
      <c r="L25" s="13">
        <f t="shared" si="16"/>
        <v>6206.6139999999996</v>
      </c>
      <c r="M25" s="13">
        <f t="shared" si="16"/>
        <v>6490.6089999999995</v>
      </c>
      <c r="N25" s="13">
        <f t="shared" si="16"/>
        <v>6653.7107879999994</v>
      </c>
      <c r="O25" s="13">
        <f t="shared" si="16"/>
        <v>6891.0310000000018</v>
      </c>
      <c r="P25" s="13">
        <f t="shared" si="16"/>
        <v>7190.0999999999995</v>
      </c>
      <c r="Q25" s="8">
        <v>7556.2654909999983</v>
      </c>
      <c r="R25" s="13">
        <f>SUM(R19:R24)</f>
        <v>7817.4400759999999</v>
      </c>
      <c r="S25" s="13">
        <f>SUM(S19:S24)</f>
        <v>8368.6400000000012</v>
      </c>
    </row>
    <row r="26" spans="1:19">
      <c r="B26" s="6"/>
      <c r="C26" s="20"/>
      <c r="Q26" s="6"/>
    </row>
    <row r="27" spans="1:19" ht="15">
      <c r="A27" s="17" t="s">
        <v>47</v>
      </c>
      <c r="N27" s="17"/>
      <c r="Q27" s="6"/>
    </row>
    <row r="28" spans="1:19" s="3" customFormat="1">
      <c r="B28" s="3">
        <v>2004</v>
      </c>
      <c r="C28" s="19">
        <v>2005</v>
      </c>
      <c r="D28" s="19">
        <v>2006</v>
      </c>
      <c r="E28" s="19">
        <v>2007</v>
      </c>
      <c r="F28" s="19">
        <v>2008</v>
      </c>
      <c r="G28" s="19">
        <v>2009</v>
      </c>
      <c r="H28" s="19">
        <v>2010</v>
      </c>
      <c r="I28" s="19">
        <v>2011</v>
      </c>
      <c r="J28" s="19">
        <v>2012</v>
      </c>
      <c r="K28" s="19">
        <v>2013</v>
      </c>
      <c r="L28" s="19">
        <v>2014</v>
      </c>
      <c r="M28" s="3">
        <v>2015</v>
      </c>
      <c r="N28" s="3">
        <v>2016</v>
      </c>
      <c r="O28" s="19">
        <v>2017</v>
      </c>
      <c r="P28" s="3">
        <v>2018</v>
      </c>
      <c r="Q28" s="3">
        <v>2019</v>
      </c>
      <c r="R28" s="3">
        <v>2020</v>
      </c>
      <c r="S28" s="3">
        <v>2021</v>
      </c>
    </row>
    <row r="29" spans="1:19">
      <c r="A29" s="2" t="s">
        <v>0</v>
      </c>
      <c r="B29" s="6">
        <v>179.6</v>
      </c>
      <c r="C29" s="20">
        <v>183.8</v>
      </c>
      <c r="D29" s="20">
        <v>199.2</v>
      </c>
      <c r="E29" s="20">
        <v>207</v>
      </c>
      <c r="F29" s="20">
        <v>289.3</v>
      </c>
      <c r="G29" s="20">
        <v>293.2</v>
      </c>
      <c r="H29" s="20">
        <v>309.60000000000002</v>
      </c>
      <c r="I29" s="20">
        <v>312.5</v>
      </c>
      <c r="J29" s="21">
        <v>319.5</v>
      </c>
      <c r="K29" s="6">
        <v>341.2</v>
      </c>
      <c r="L29" s="6">
        <v>353.3</v>
      </c>
      <c r="M29" s="6">
        <v>366.8</v>
      </c>
      <c r="N29" s="6">
        <v>389.2</v>
      </c>
      <c r="O29" s="20">
        <v>419.3</v>
      </c>
      <c r="P29" s="2">
        <v>441</v>
      </c>
      <c r="Q29" s="6">
        <v>468.9</v>
      </c>
      <c r="R29" s="15">
        <v>501.9</v>
      </c>
      <c r="S29" s="15">
        <v>542.20000000000005</v>
      </c>
    </row>
    <row r="30" spans="1:19">
      <c r="A30" s="2" t="s">
        <v>1</v>
      </c>
      <c r="B30" s="6">
        <v>322.55500000000001</v>
      </c>
      <c r="C30" s="20">
        <v>361.21600000000001</v>
      </c>
      <c r="D30" s="20">
        <v>333.39400000000001</v>
      </c>
      <c r="E30" s="20">
        <v>338.30799999999999</v>
      </c>
      <c r="F30" s="20">
        <v>435.47500000000002</v>
      </c>
      <c r="G30" s="20">
        <v>450.35300000000001</v>
      </c>
      <c r="H30" s="20">
        <v>457.00400000000002</v>
      </c>
      <c r="I30" s="20">
        <v>463.99400000000003</v>
      </c>
      <c r="J30" s="21">
        <v>459.56599999999997</v>
      </c>
      <c r="K30" s="6">
        <v>448.57600000000002</v>
      </c>
      <c r="L30" s="6">
        <v>459.08</v>
      </c>
      <c r="M30" s="6">
        <v>480.072</v>
      </c>
      <c r="N30" s="6">
        <v>501.38200000000001</v>
      </c>
      <c r="O30" s="20">
        <v>549.13499999999999</v>
      </c>
      <c r="P30" s="2">
        <v>566.70000000000005</v>
      </c>
      <c r="Q30" s="6">
        <v>603.09299999999996</v>
      </c>
      <c r="R30" s="15">
        <v>644.577</v>
      </c>
      <c r="S30" s="15">
        <v>705.19500000000005</v>
      </c>
    </row>
    <row r="31" spans="1:19">
      <c r="A31" s="2" t="s">
        <v>2</v>
      </c>
      <c r="B31" s="6">
        <v>281.428</v>
      </c>
      <c r="C31" s="20">
        <v>286.13</v>
      </c>
      <c r="D31" s="20">
        <v>271.37400000000002</v>
      </c>
      <c r="E31" s="20">
        <v>281.67500000000001</v>
      </c>
      <c r="F31" s="20">
        <v>316.07400000000001</v>
      </c>
      <c r="G31" s="20">
        <v>335.28199999999998</v>
      </c>
      <c r="H31" s="20">
        <v>356.73200000000003</v>
      </c>
      <c r="I31" s="20">
        <v>366.45800000000003</v>
      </c>
      <c r="J31" s="21">
        <v>377.25900000000001</v>
      </c>
      <c r="K31" s="6">
        <v>404.95800000000003</v>
      </c>
      <c r="L31" s="6">
        <v>388.76299999999998</v>
      </c>
      <c r="M31" s="6">
        <v>416.10599999999999</v>
      </c>
      <c r="N31" s="6">
        <v>439.72550000000001</v>
      </c>
      <c r="O31" s="20">
        <v>441.82</v>
      </c>
      <c r="P31" s="2">
        <v>457.4</v>
      </c>
      <c r="Q31" s="6">
        <v>489.42860000000002</v>
      </c>
      <c r="R31" s="15">
        <v>525.27620000000002</v>
      </c>
      <c r="S31" s="15">
        <v>560.74900000000002</v>
      </c>
    </row>
    <row r="32" spans="1:19">
      <c r="A32" s="2" t="s">
        <v>3</v>
      </c>
      <c r="B32" s="6">
        <v>213.4</v>
      </c>
      <c r="C32" s="20">
        <v>220.6</v>
      </c>
      <c r="D32" s="20">
        <v>223.3</v>
      </c>
      <c r="E32" s="20">
        <v>243.3</v>
      </c>
      <c r="F32" s="20">
        <v>252.5</v>
      </c>
      <c r="G32" s="20">
        <v>291.5</v>
      </c>
      <c r="H32" s="20">
        <v>322.7</v>
      </c>
      <c r="I32" s="20">
        <v>338.5</v>
      </c>
      <c r="J32" s="21">
        <v>350.5</v>
      </c>
      <c r="K32" s="6">
        <v>361.2</v>
      </c>
      <c r="L32" s="6">
        <v>363.8</v>
      </c>
      <c r="M32" s="6">
        <v>358.4</v>
      </c>
      <c r="N32" s="6">
        <v>367.7</v>
      </c>
      <c r="O32" s="20">
        <v>401.5</v>
      </c>
      <c r="P32" s="2">
        <v>425.6</v>
      </c>
      <c r="Q32" s="6">
        <v>467.7</v>
      </c>
      <c r="R32" s="15">
        <v>496.6</v>
      </c>
      <c r="S32" s="15">
        <v>524.1</v>
      </c>
    </row>
    <row r="33" spans="1:19">
      <c r="A33" s="2" t="s">
        <v>4</v>
      </c>
      <c r="B33" s="6">
        <v>150.101</v>
      </c>
      <c r="C33" s="20">
        <v>159.60400000000001</v>
      </c>
      <c r="D33" s="20">
        <v>155.47999999999999</v>
      </c>
      <c r="E33" s="20">
        <v>167.464</v>
      </c>
      <c r="F33" s="20">
        <v>195.37</v>
      </c>
      <c r="G33" s="20">
        <v>212.22</v>
      </c>
      <c r="H33" s="20">
        <v>231.28700000000001</v>
      </c>
      <c r="I33" s="20">
        <v>232.55600000000001</v>
      </c>
      <c r="J33" s="21">
        <v>229.70500000000001</v>
      </c>
      <c r="K33" s="6">
        <v>234.27699999999999</v>
      </c>
      <c r="L33" s="6">
        <v>243.65199999999999</v>
      </c>
      <c r="M33" s="6">
        <v>257.56599999999997</v>
      </c>
      <c r="N33" s="6">
        <v>264.05099999999999</v>
      </c>
      <c r="O33" s="20">
        <v>277.91500000000002</v>
      </c>
      <c r="P33" s="2">
        <v>289.10000000000002</v>
      </c>
      <c r="Q33" s="6">
        <v>310.80599999999998</v>
      </c>
      <c r="R33" s="15">
        <v>344.45400000000001</v>
      </c>
      <c r="S33" s="15">
        <v>367.93200000000002</v>
      </c>
    </row>
    <row r="34" spans="1:19">
      <c r="A34" s="2" t="s">
        <v>5</v>
      </c>
      <c r="B34" s="6">
        <v>276.60000000000002</v>
      </c>
      <c r="C34" s="20">
        <v>278.7</v>
      </c>
      <c r="D34" s="20">
        <v>274</v>
      </c>
      <c r="E34" s="20">
        <v>286.60000000000002</v>
      </c>
      <c r="F34" s="20">
        <v>309.298</v>
      </c>
      <c r="G34" s="20">
        <v>368.59300000000002</v>
      </c>
      <c r="H34" s="20">
        <v>374.608</v>
      </c>
      <c r="I34" s="20">
        <v>366.21499999999997</v>
      </c>
      <c r="J34" s="21">
        <v>394.3</v>
      </c>
      <c r="K34" s="6">
        <v>390</v>
      </c>
      <c r="L34" s="6">
        <v>396.6</v>
      </c>
      <c r="M34" s="35">
        <v>465.3</v>
      </c>
      <c r="N34" s="20">
        <v>478.1</v>
      </c>
      <c r="O34" s="20">
        <v>494</v>
      </c>
      <c r="P34" s="2">
        <v>522.70000000000005</v>
      </c>
      <c r="Q34" s="6">
        <v>546.29999999999995</v>
      </c>
      <c r="R34" s="15">
        <v>591.4</v>
      </c>
      <c r="S34" s="15">
        <v>643</v>
      </c>
    </row>
    <row r="35" spans="1:19">
      <c r="A35" s="2" t="s">
        <v>6</v>
      </c>
      <c r="B35" s="6">
        <v>192.2</v>
      </c>
      <c r="C35" s="20">
        <v>198.2</v>
      </c>
      <c r="D35" s="20">
        <v>198.4</v>
      </c>
      <c r="E35" s="20">
        <v>213.3</v>
      </c>
      <c r="F35" s="20">
        <v>233.7</v>
      </c>
      <c r="G35" s="20">
        <v>256.39999999999998</v>
      </c>
      <c r="H35" s="20">
        <v>299.8</v>
      </c>
      <c r="I35" s="20">
        <v>308</v>
      </c>
      <c r="J35" s="21">
        <v>307.7</v>
      </c>
      <c r="K35" s="6">
        <v>329.238</v>
      </c>
      <c r="L35" s="6">
        <v>333.80900000000003</v>
      </c>
      <c r="M35" s="6">
        <v>340.94200000000001</v>
      </c>
      <c r="N35" s="6">
        <v>324.11599999999999</v>
      </c>
      <c r="O35" s="20">
        <v>330.99</v>
      </c>
      <c r="P35" s="2">
        <v>334.4</v>
      </c>
      <c r="Q35" s="6">
        <v>358.45800000000003</v>
      </c>
      <c r="R35" s="15">
        <v>386.00900000000001</v>
      </c>
      <c r="S35" s="15">
        <v>410.12900000000002</v>
      </c>
    </row>
    <row r="36" spans="1:19">
      <c r="A36" s="2" t="s">
        <v>7</v>
      </c>
      <c r="B36" s="6">
        <v>250.399</v>
      </c>
      <c r="C36" s="20">
        <v>260.28800000000001</v>
      </c>
      <c r="D36" s="20">
        <v>266.89299999999997</v>
      </c>
      <c r="E36" s="20">
        <v>270.488</v>
      </c>
      <c r="F36" s="20">
        <v>287.87799999999999</v>
      </c>
      <c r="G36" s="20">
        <v>306.53100000000001</v>
      </c>
      <c r="H36" s="20">
        <v>326.91500000000002</v>
      </c>
      <c r="I36" s="20">
        <v>336.46899999999999</v>
      </c>
      <c r="J36" s="21">
        <v>345.78100000000001</v>
      </c>
      <c r="K36" s="6">
        <v>360.142</v>
      </c>
      <c r="L36" s="6">
        <v>363.41500000000002</v>
      </c>
      <c r="M36" s="6">
        <v>376.54700000000003</v>
      </c>
      <c r="N36" s="6">
        <v>381.60700000000003</v>
      </c>
      <c r="O36" s="20">
        <v>382.89400000000001</v>
      </c>
      <c r="P36" s="2">
        <v>393.9</v>
      </c>
      <c r="Q36" s="6">
        <v>426.221</v>
      </c>
      <c r="R36" s="15">
        <v>464.78699999999998</v>
      </c>
      <c r="S36" s="15">
        <v>503.91300000000001</v>
      </c>
    </row>
    <row r="37" spans="1:19">
      <c r="A37" s="2" t="s">
        <v>8</v>
      </c>
      <c r="B37" s="6">
        <v>95.856999999999999</v>
      </c>
      <c r="C37" s="20">
        <v>95.807000000000002</v>
      </c>
      <c r="D37" s="20">
        <v>102.935</v>
      </c>
      <c r="E37" s="20">
        <v>116.973</v>
      </c>
      <c r="F37" s="20">
        <v>129.858</v>
      </c>
      <c r="G37" s="20">
        <v>143.161</v>
      </c>
      <c r="H37" s="20">
        <v>150.46299999999999</v>
      </c>
      <c r="I37" s="20">
        <v>147.511</v>
      </c>
      <c r="J37" s="21">
        <v>146.62200000000001</v>
      </c>
      <c r="K37" s="6">
        <v>143.74299999999999</v>
      </c>
      <c r="L37" s="6">
        <v>143.46799999999999</v>
      </c>
      <c r="M37" s="6">
        <v>139.84700000000001</v>
      </c>
      <c r="N37" s="6">
        <v>145.183606</v>
      </c>
      <c r="O37" s="20">
        <v>159.24</v>
      </c>
      <c r="P37" s="2">
        <v>170.6</v>
      </c>
      <c r="Q37" s="6">
        <v>178.06893500000001</v>
      </c>
      <c r="R37" s="15">
        <v>187.64455599999999</v>
      </c>
      <c r="S37" s="15">
        <v>199.64</v>
      </c>
    </row>
    <row r="38" spans="1:19">
      <c r="A38" s="2" t="s">
        <v>9</v>
      </c>
      <c r="B38" s="6">
        <v>270.04899999999998</v>
      </c>
      <c r="C38" s="20">
        <v>279.62799999999999</v>
      </c>
      <c r="D38" s="20">
        <v>255.898</v>
      </c>
      <c r="E38" s="20">
        <v>273.88400000000001</v>
      </c>
      <c r="F38" s="20">
        <v>304.90100000000001</v>
      </c>
      <c r="G38" s="20">
        <v>386.392</v>
      </c>
      <c r="H38" s="20">
        <v>355.97</v>
      </c>
      <c r="I38" s="20">
        <v>353.92399999999998</v>
      </c>
      <c r="J38" s="21">
        <v>356.28</v>
      </c>
      <c r="K38" s="6">
        <v>372.947</v>
      </c>
      <c r="L38" s="6">
        <v>384.44200000000001</v>
      </c>
      <c r="M38" s="6">
        <v>393.11500000000001</v>
      </c>
      <c r="N38" s="6">
        <v>418.37700000000001</v>
      </c>
      <c r="O38" s="20">
        <v>448.53300000000002</v>
      </c>
      <c r="P38" s="2">
        <v>485.2</v>
      </c>
      <c r="Q38" s="6">
        <v>504.18</v>
      </c>
      <c r="R38" s="15">
        <v>522.33399999999995</v>
      </c>
      <c r="S38" s="15">
        <v>564.14499999999998</v>
      </c>
    </row>
    <row r="39" spans="1:19">
      <c r="A39" s="2" t="s">
        <v>10</v>
      </c>
      <c r="B39" s="6">
        <v>150.1</v>
      </c>
      <c r="C39" s="20">
        <v>154.30000000000001</v>
      </c>
      <c r="D39" s="20">
        <v>156</v>
      </c>
      <c r="E39" s="20">
        <v>166</v>
      </c>
      <c r="F39" s="20">
        <v>176.8</v>
      </c>
      <c r="G39" s="20">
        <v>187.2</v>
      </c>
      <c r="H39" s="20">
        <v>199.4</v>
      </c>
      <c r="I39" s="20">
        <v>204.9</v>
      </c>
      <c r="J39" s="21">
        <v>191</v>
      </c>
      <c r="K39" s="6">
        <v>194.7</v>
      </c>
      <c r="L39" s="6">
        <v>202.6</v>
      </c>
      <c r="M39" s="6">
        <v>204.1</v>
      </c>
      <c r="N39" s="6">
        <v>214.7</v>
      </c>
      <c r="O39" s="20">
        <v>226.7</v>
      </c>
      <c r="P39" s="2">
        <v>234.5</v>
      </c>
      <c r="Q39" s="6">
        <v>258.10000000000002</v>
      </c>
      <c r="R39" s="15">
        <v>284.2</v>
      </c>
      <c r="S39" s="15">
        <v>304.5</v>
      </c>
    </row>
    <row r="40" spans="1:19">
      <c r="A40" s="2" t="s">
        <v>11</v>
      </c>
      <c r="B40" s="6">
        <v>161.5</v>
      </c>
      <c r="C40" s="20">
        <v>169.2</v>
      </c>
      <c r="D40" s="20">
        <v>156.4</v>
      </c>
      <c r="E40" s="20">
        <v>167.4</v>
      </c>
      <c r="F40" s="20">
        <v>175.1</v>
      </c>
      <c r="G40" s="20">
        <v>198</v>
      </c>
      <c r="H40" s="20">
        <v>202.6</v>
      </c>
      <c r="I40" s="20">
        <v>200.1</v>
      </c>
      <c r="J40" s="21">
        <v>197.1</v>
      </c>
      <c r="K40" s="6">
        <v>202</v>
      </c>
      <c r="L40" s="6">
        <v>193</v>
      </c>
      <c r="M40" s="6">
        <v>198.6</v>
      </c>
      <c r="N40" s="6">
        <v>201</v>
      </c>
      <c r="O40" s="20">
        <v>210</v>
      </c>
      <c r="P40" s="2">
        <v>219</v>
      </c>
      <c r="Q40" s="6">
        <v>235.9</v>
      </c>
      <c r="R40" s="15">
        <v>256</v>
      </c>
      <c r="S40" s="15">
        <v>288</v>
      </c>
    </row>
    <row r="41" spans="1:19">
      <c r="A41" s="2" t="s">
        <v>12</v>
      </c>
      <c r="B41" s="6">
        <v>137.4</v>
      </c>
      <c r="C41" s="20">
        <v>135.57</v>
      </c>
      <c r="D41" s="20">
        <v>130.999</v>
      </c>
      <c r="E41" s="20">
        <v>138.79900000000001</v>
      </c>
      <c r="F41" s="20">
        <v>152.61699999999999</v>
      </c>
      <c r="G41" s="20">
        <v>164.953</v>
      </c>
      <c r="H41" s="20">
        <v>170.37899999999999</v>
      </c>
      <c r="I41" s="20">
        <v>174.316</v>
      </c>
      <c r="J41" s="21">
        <v>181.61799999999999</v>
      </c>
      <c r="K41" s="6">
        <v>190.845</v>
      </c>
      <c r="L41" s="6">
        <v>191.03800000000001</v>
      </c>
      <c r="M41" s="6">
        <v>194.45500000000001</v>
      </c>
      <c r="N41" s="6">
        <v>196.57400000000001</v>
      </c>
      <c r="O41" s="20">
        <v>206.54</v>
      </c>
      <c r="P41" s="2">
        <v>217.3</v>
      </c>
      <c r="Q41" s="6">
        <v>245.92699999999999</v>
      </c>
      <c r="R41" s="15">
        <v>272.91399999999999</v>
      </c>
      <c r="S41" s="15">
        <v>301.524</v>
      </c>
    </row>
    <row r="42" spans="1:19" s="3" customFormat="1">
      <c r="A42" s="3" t="str">
        <f>A19</f>
        <v>Total</v>
      </c>
      <c r="B42" s="12">
        <f t="shared" ref="B42:P42" si="17">SUM(B29:B41)</f>
        <v>2681.1889999999999</v>
      </c>
      <c r="C42" s="12">
        <f t="shared" si="17"/>
        <v>2783.0430000000006</v>
      </c>
      <c r="D42" s="12">
        <f t="shared" si="17"/>
        <v>2724.2730000000001</v>
      </c>
      <c r="E42" s="12">
        <f t="shared" si="17"/>
        <v>2871.1909999999998</v>
      </c>
      <c r="F42" s="12">
        <f t="shared" si="17"/>
        <v>3258.8710000000005</v>
      </c>
      <c r="G42" s="12">
        <f t="shared" si="17"/>
        <v>3593.7849999999999</v>
      </c>
      <c r="H42" s="12">
        <f t="shared" si="17"/>
        <v>3757.4580000000005</v>
      </c>
      <c r="I42" s="12">
        <f t="shared" si="17"/>
        <v>3805.4429999999998</v>
      </c>
      <c r="J42" s="12">
        <f t="shared" si="17"/>
        <v>3856.9309999999996</v>
      </c>
      <c r="K42" s="22">
        <f t="shared" si="17"/>
        <v>3973.8259999999996</v>
      </c>
      <c r="L42" s="22">
        <f t="shared" si="17"/>
        <v>4016.9670000000001</v>
      </c>
      <c r="M42" s="22">
        <f t="shared" si="17"/>
        <v>4191.8500000000004</v>
      </c>
      <c r="N42" s="22">
        <f t="shared" si="17"/>
        <v>4321.7161059999989</v>
      </c>
      <c r="O42" s="22">
        <f t="shared" si="17"/>
        <v>4548.567</v>
      </c>
      <c r="P42" s="22">
        <f t="shared" si="17"/>
        <v>4757.4000000000005</v>
      </c>
      <c r="Q42" s="8">
        <v>5093.0825350000005</v>
      </c>
      <c r="R42" s="13">
        <f>SUM(R29:R41)</f>
        <v>5478.0957559999997</v>
      </c>
      <c r="S42" s="13">
        <f>SUM(S29:S41)</f>
        <v>5915.027000000001</v>
      </c>
    </row>
    <row r="43" spans="1:19">
      <c r="A43" s="2" t="s">
        <v>13</v>
      </c>
      <c r="B43" s="15">
        <v>35.893999999999998</v>
      </c>
      <c r="C43" s="21">
        <v>34.950000000000003</v>
      </c>
      <c r="D43" s="21">
        <v>35.911000000000001</v>
      </c>
      <c r="E43" s="21">
        <v>42.238999999999997</v>
      </c>
      <c r="F43" s="21">
        <v>49.65</v>
      </c>
      <c r="G43" s="21">
        <v>49.14</v>
      </c>
      <c r="H43" s="21">
        <v>49.015999999999998</v>
      </c>
      <c r="I43" s="21">
        <v>52.972999999999999</v>
      </c>
      <c r="J43" s="21">
        <v>50.003</v>
      </c>
      <c r="K43" s="6">
        <v>51.031999999999996</v>
      </c>
      <c r="L43" s="6">
        <v>47.368000000000002</v>
      </c>
      <c r="M43" s="6">
        <v>44.055999999999997</v>
      </c>
      <c r="N43" s="6">
        <v>43.234999999999999</v>
      </c>
      <c r="O43" s="20">
        <v>45.258000000000003</v>
      </c>
      <c r="P43" s="2">
        <v>49</v>
      </c>
      <c r="Q43" s="6">
        <v>50.731999999999999</v>
      </c>
      <c r="R43" s="15">
        <v>53.871000000000002</v>
      </c>
      <c r="S43" s="15">
        <v>58.280999999999999</v>
      </c>
    </row>
    <row r="44" spans="1:19">
      <c r="A44" s="2" t="s">
        <v>15</v>
      </c>
      <c r="B44" s="31"/>
      <c r="C44" s="31"/>
      <c r="D44" s="31"/>
      <c r="E44" s="31"/>
      <c r="F44" s="31"/>
      <c r="G44" s="31"/>
      <c r="H44" s="21">
        <v>7.202</v>
      </c>
      <c r="I44" s="21">
        <v>8.0030000000000001</v>
      </c>
      <c r="J44" s="21">
        <v>8.02</v>
      </c>
      <c r="K44" s="6">
        <v>6.2809999999999997</v>
      </c>
      <c r="L44" s="6">
        <v>5.5019999999999998</v>
      </c>
      <c r="M44" s="6">
        <v>5.5750000000000002</v>
      </c>
      <c r="N44" s="6">
        <v>5.8486000000000002</v>
      </c>
      <c r="O44" s="20">
        <v>6.0890000000000004</v>
      </c>
      <c r="P44" s="2">
        <v>7.3</v>
      </c>
      <c r="Q44" s="6">
        <v>7.4947999999999997</v>
      </c>
      <c r="R44" s="15">
        <v>7.3963999999999999</v>
      </c>
      <c r="S44" s="15">
        <v>7.9340000000000002</v>
      </c>
    </row>
    <row r="45" spans="1:19">
      <c r="A45" s="2" t="s">
        <v>16</v>
      </c>
      <c r="B45" s="31"/>
      <c r="C45" s="31"/>
      <c r="D45" s="31"/>
      <c r="E45" s="31"/>
      <c r="F45" s="31"/>
      <c r="G45" s="31"/>
      <c r="H45" s="21">
        <v>1.23</v>
      </c>
      <c r="I45" s="21">
        <v>1.5249999999999999</v>
      </c>
      <c r="J45" s="21">
        <v>1.5920000000000001</v>
      </c>
      <c r="K45" s="6">
        <v>1.56</v>
      </c>
      <c r="L45" s="6">
        <v>1.5089999999999999</v>
      </c>
      <c r="M45" s="6">
        <v>1.921</v>
      </c>
      <c r="N45" s="6">
        <v>1.6346350000000001</v>
      </c>
      <c r="O45" s="20">
        <v>1.623</v>
      </c>
      <c r="P45" s="2">
        <v>1.7</v>
      </c>
      <c r="Q45" s="6">
        <v>1.8011619999999999</v>
      </c>
      <c r="R45" s="15">
        <v>2.7721170000000002</v>
      </c>
      <c r="S45" s="15">
        <v>1.845</v>
      </c>
    </row>
    <row r="46" spans="1:19">
      <c r="A46" s="2" t="s">
        <v>17</v>
      </c>
      <c r="B46" s="31"/>
      <c r="C46" s="31"/>
      <c r="D46" s="31"/>
      <c r="E46" s="31"/>
      <c r="F46" s="31"/>
      <c r="G46" s="31"/>
      <c r="H46" s="21">
        <v>5.1429999999999998</v>
      </c>
      <c r="I46" s="21">
        <v>4.9359999999999999</v>
      </c>
      <c r="J46" s="21">
        <v>4.9379999999999997</v>
      </c>
      <c r="K46" s="6">
        <v>4.3369999999999997</v>
      </c>
      <c r="L46" s="6">
        <v>4.5380000000000003</v>
      </c>
      <c r="M46" s="6">
        <v>5.1920000000000002</v>
      </c>
      <c r="N46" s="6">
        <v>5.4490109999999996</v>
      </c>
      <c r="O46" s="20">
        <v>5.8639999999999999</v>
      </c>
      <c r="P46" s="2">
        <v>6.4</v>
      </c>
      <c r="Q46" s="6">
        <v>6.9881479999999998</v>
      </c>
      <c r="R46" s="15">
        <v>7.3246900000000004</v>
      </c>
      <c r="S46" s="15">
        <v>8.0500000000000007</v>
      </c>
    </row>
    <row r="47" spans="1:19">
      <c r="A47" s="2" t="s">
        <v>18</v>
      </c>
      <c r="B47" s="30"/>
      <c r="C47" s="30"/>
      <c r="D47" s="30"/>
      <c r="E47" s="30"/>
      <c r="F47" s="30"/>
      <c r="G47" s="31"/>
      <c r="H47" s="15">
        <v>2.2730000000000001</v>
      </c>
      <c r="I47" s="15">
        <v>2.5760000000000001</v>
      </c>
      <c r="J47" s="15">
        <v>2.5259999999999998</v>
      </c>
      <c r="K47" s="15">
        <v>2.7240000000000002</v>
      </c>
      <c r="L47" s="15">
        <v>2.7120000000000002</v>
      </c>
      <c r="M47" s="15">
        <v>2.593</v>
      </c>
      <c r="N47" s="15">
        <v>2.7554270000000001</v>
      </c>
      <c r="O47" s="20">
        <v>2.8029999999999999</v>
      </c>
      <c r="P47" s="6">
        <v>3.2</v>
      </c>
      <c r="Q47" s="6">
        <v>3.7919529999999999</v>
      </c>
      <c r="R47" s="15">
        <v>3.854149</v>
      </c>
      <c r="S47" s="15">
        <v>3.7839999999999998</v>
      </c>
    </row>
    <row r="48" spans="1:19" s="3" customFormat="1">
      <c r="A48" s="3" t="str">
        <f>A25</f>
        <v>Total (incl. small universities)</v>
      </c>
      <c r="B48" s="13">
        <f>SUM(B42:B47)</f>
        <v>2717.0829999999996</v>
      </c>
      <c r="C48" s="13">
        <f t="shared" ref="C48:P48" si="18">SUM(C42:C47)</f>
        <v>2817.9930000000004</v>
      </c>
      <c r="D48" s="13">
        <f t="shared" si="18"/>
        <v>2760.1840000000002</v>
      </c>
      <c r="E48" s="13">
        <f t="shared" si="18"/>
        <v>2913.43</v>
      </c>
      <c r="F48" s="13">
        <f t="shared" si="18"/>
        <v>3308.5210000000006</v>
      </c>
      <c r="G48" s="13">
        <f t="shared" si="18"/>
        <v>3642.9249999999997</v>
      </c>
      <c r="H48" s="13">
        <f t="shared" si="18"/>
        <v>3822.322000000001</v>
      </c>
      <c r="I48" s="13">
        <f t="shared" si="18"/>
        <v>3875.4560000000001</v>
      </c>
      <c r="J48" s="13">
        <f t="shared" si="18"/>
        <v>3924.0099999999998</v>
      </c>
      <c r="K48" s="13">
        <f t="shared" si="18"/>
        <v>4039.7599999999998</v>
      </c>
      <c r="L48" s="13">
        <f t="shared" si="18"/>
        <v>4078.596</v>
      </c>
      <c r="M48" s="13">
        <f t="shared" si="18"/>
        <v>4251.1869999999999</v>
      </c>
      <c r="N48" s="13">
        <f t="shared" si="18"/>
        <v>4380.638778999999</v>
      </c>
      <c r="O48" s="13">
        <f t="shared" si="18"/>
        <v>4610.2039999999988</v>
      </c>
      <c r="P48" s="13">
        <f t="shared" si="18"/>
        <v>4825</v>
      </c>
      <c r="Q48" s="8">
        <v>5163.8905980000009</v>
      </c>
      <c r="R48" s="13">
        <f>SUM(R42:R47)</f>
        <v>5553.314112</v>
      </c>
      <c r="S48" s="13">
        <f>SUM(S42:S47)</f>
        <v>5994.9210000000012</v>
      </c>
    </row>
    <row r="49" spans="1:19">
      <c r="B49" s="6"/>
      <c r="C49" s="20"/>
      <c r="Q49" s="6"/>
    </row>
    <row r="50" spans="1:19" ht="15">
      <c r="A50" s="17" t="s">
        <v>63</v>
      </c>
      <c r="N50" s="17"/>
      <c r="Q50" s="6"/>
    </row>
    <row r="51" spans="1:19" s="3" customFormat="1">
      <c r="B51" s="3">
        <v>2004</v>
      </c>
      <c r="C51" s="19">
        <v>2005</v>
      </c>
      <c r="D51" s="19">
        <v>2006</v>
      </c>
      <c r="E51" s="19">
        <v>2007</v>
      </c>
      <c r="F51" s="19">
        <v>2008</v>
      </c>
      <c r="G51" s="19">
        <v>2009</v>
      </c>
      <c r="H51" s="19">
        <v>2010</v>
      </c>
      <c r="I51" s="19">
        <v>2011</v>
      </c>
      <c r="J51" s="19">
        <v>2012</v>
      </c>
      <c r="K51" s="19">
        <v>2013</v>
      </c>
      <c r="L51" s="19">
        <v>2014</v>
      </c>
      <c r="M51" s="3">
        <v>2015</v>
      </c>
      <c r="N51" s="3">
        <v>2016</v>
      </c>
      <c r="O51" s="19">
        <v>2017</v>
      </c>
      <c r="P51" s="3">
        <v>2018</v>
      </c>
      <c r="Q51" s="3">
        <v>2019</v>
      </c>
      <c r="R51" s="3">
        <v>2020</v>
      </c>
      <c r="S51" s="3">
        <v>2021</v>
      </c>
    </row>
    <row r="52" spans="1:19">
      <c r="A52" s="2" t="s">
        <v>0</v>
      </c>
      <c r="B52" s="6">
        <v>15.7</v>
      </c>
      <c r="C52" s="20">
        <v>18.8</v>
      </c>
      <c r="D52" s="20">
        <v>19.8</v>
      </c>
      <c r="E52" s="20">
        <v>22.6</v>
      </c>
      <c r="F52" s="20">
        <v>27.6</v>
      </c>
      <c r="G52" s="20">
        <v>26.6</v>
      </c>
      <c r="H52" s="20">
        <v>33.200000000000003</v>
      </c>
      <c r="I52" s="20">
        <v>41.1</v>
      </c>
      <c r="J52" s="21">
        <v>34.700000000000003</v>
      </c>
      <c r="K52" s="6">
        <v>36</v>
      </c>
      <c r="L52" s="6">
        <v>30.4</v>
      </c>
      <c r="M52" s="6">
        <v>31.2</v>
      </c>
      <c r="N52" s="6">
        <v>33</v>
      </c>
      <c r="O52" s="20">
        <v>34.4</v>
      </c>
      <c r="P52" s="2">
        <v>35.9</v>
      </c>
      <c r="Q52" s="6">
        <v>40.299999999999997</v>
      </c>
      <c r="R52" s="15">
        <v>36.700000000000003</v>
      </c>
      <c r="S52" s="15">
        <v>39.299999999999997</v>
      </c>
    </row>
    <row r="53" spans="1:19">
      <c r="A53" s="2" t="s">
        <v>1</v>
      </c>
      <c r="B53" s="6">
        <v>36.835999999999999</v>
      </c>
      <c r="C53" s="20">
        <v>37.975000000000001</v>
      </c>
      <c r="D53" s="20">
        <v>43.106000000000002</v>
      </c>
      <c r="E53" s="20">
        <v>40.369999999999997</v>
      </c>
      <c r="F53" s="20">
        <v>59.715000000000003</v>
      </c>
      <c r="G53" s="20">
        <v>51.610999999999997</v>
      </c>
      <c r="H53" s="20">
        <v>56.463000000000001</v>
      </c>
      <c r="I53" s="20">
        <v>57.249000000000002</v>
      </c>
      <c r="J53" s="21">
        <v>56.941000000000003</v>
      </c>
      <c r="K53" s="6">
        <v>57.314</v>
      </c>
      <c r="L53" s="6">
        <v>55.212000000000003</v>
      </c>
      <c r="M53" s="6">
        <v>56.610999999999997</v>
      </c>
      <c r="N53" s="6">
        <v>62.625</v>
      </c>
      <c r="O53" s="20">
        <v>66</v>
      </c>
      <c r="P53" s="2">
        <v>65.5</v>
      </c>
      <c r="Q53" s="6">
        <v>74.8</v>
      </c>
      <c r="R53" s="15">
        <v>68.239000000000004</v>
      </c>
      <c r="S53" s="15">
        <v>64.974999999999994</v>
      </c>
    </row>
    <row r="54" spans="1:19">
      <c r="A54" s="2" t="s">
        <v>2</v>
      </c>
      <c r="B54" s="6">
        <v>26.504999999999999</v>
      </c>
      <c r="C54" s="20">
        <v>22.966000000000001</v>
      </c>
      <c r="D54" s="20">
        <v>27.818000000000001</v>
      </c>
      <c r="E54" s="20">
        <v>21.33</v>
      </c>
      <c r="F54" s="20">
        <v>21.824000000000002</v>
      </c>
      <c r="G54" s="20">
        <v>42.106000000000002</v>
      </c>
      <c r="H54" s="20">
        <v>30.231999999999999</v>
      </c>
      <c r="I54" s="20">
        <v>44.177</v>
      </c>
      <c r="J54" s="21">
        <v>37.929000000000002</v>
      </c>
      <c r="K54" s="6">
        <v>29.739000000000001</v>
      </c>
      <c r="L54" s="6">
        <v>33.756999999999998</v>
      </c>
      <c r="M54" s="6">
        <v>34.779000000000003</v>
      </c>
      <c r="N54" s="6">
        <v>32.897799999999997</v>
      </c>
      <c r="O54" s="20">
        <v>35.237000000000002</v>
      </c>
      <c r="P54" s="2">
        <v>36.200000000000003</v>
      </c>
      <c r="Q54" s="6">
        <v>35.634399999999999</v>
      </c>
      <c r="R54" s="15">
        <v>37.125599999999999</v>
      </c>
      <c r="S54" s="15">
        <v>39.533999999999999</v>
      </c>
    </row>
    <row r="55" spans="1:19">
      <c r="A55" s="2" t="s">
        <v>3</v>
      </c>
      <c r="B55" s="6">
        <v>9.9</v>
      </c>
      <c r="C55" s="20">
        <v>12.7</v>
      </c>
      <c r="D55" s="20">
        <v>11</v>
      </c>
      <c r="E55" s="20">
        <v>11.9</v>
      </c>
      <c r="F55" s="20">
        <v>12.5</v>
      </c>
      <c r="G55" s="20">
        <v>14.9</v>
      </c>
      <c r="H55" s="20">
        <v>14.1</v>
      </c>
      <c r="I55" s="20">
        <v>15.7</v>
      </c>
      <c r="J55" s="21">
        <v>17.2</v>
      </c>
      <c r="K55" s="6">
        <v>23.7</v>
      </c>
      <c r="L55" s="6">
        <v>29.7</v>
      </c>
      <c r="M55" s="6">
        <v>29.2</v>
      </c>
      <c r="N55" s="6">
        <v>50.8</v>
      </c>
      <c r="O55" s="20">
        <v>36.700000000000003</v>
      </c>
      <c r="P55" s="2">
        <v>33.1</v>
      </c>
      <c r="Q55" s="6">
        <v>37.200000000000003</v>
      </c>
      <c r="R55" s="15">
        <v>40.9</v>
      </c>
      <c r="S55" s="15">
        <v>39.200000000000003</v>
      </c>
    </row>
    <row r="56" spans="1:19">
      <c r="A56" s="2" t="s">
        <v>4</v>
      </c>
      <c r="B56" s="6">
        <v>16.779</v>
      </c>
      <c r="C56" s="20">
        <v>16.66</v>
      </c>
      <c r="D56" s="20">
        <v>17.532</v>
      </c>
      <c r="E56" s="20">
        <v>19.504000000000001</v>
      </c>
      <c r="F56" s="20">
        <v>18.12</v>
      </c>
      <c r="G56" s="20">
        <v>19.713999999999999</v>
      </c>
      <c r="H56" s="20">
        <v>20.001000000000001</v>
      </c>
      <c r="I56" s="20">
        <v>20.506</v>
      </c>
      <c r="J56" s="21">
        <v>20.861000000000001</v>
      </c>
      <c r="K56" s="6">
        <v>20.707000000000001</v>
      </c>
      <c r="L56" s="6">
        <v>25.678000000000001</v>
      </c>
      <c r="M56" s="6">
        <v>23.06</v>
      </c>
      <c r="N56" s="6">
        <v>24.375</v>
      </c>
      <c r="O56" s="20">
        <v>24.744</v>
      </c>
      <c r="P56" s="2">
        <v>24.4</v>
      </c>
      <c r="Q56" s="6">
        <v>28.802</v>
      </c>
      <c r="R56" s="15">
        <v>26.588000000000001</v>
      </c>
      <c r="S56" s="15">
        <v>25.754999999999999</v>
      </c>
    </row>
    <row r="57" spans="1:19">
      <c r="A57" s="2" t="s">
        <v>5</v>
      </c>
      <c r="B57" s="2">
        <v>29.6</v>
      </c>
      <c r="C57" s="20">
        <v>30.2</v>
      </c>
      <c r="D57" s="20">
        <v>31.6</v>
      </c>
      <c r="E57" s="20">
        <v>25.9</v>
      </c>
      <c r="F57" s="20">
        <v>29.841999999999999</v>
      </c>
      <c r="G57" s="20">
        <v>38.712000000000003</v>
      </c>
      <c r="H57" s="20">
        <v>34.857999999999997</v>
      </c>
      <c r="I57" s="20">
        <v>51.188000000000002</v>
      </c>
      <c r="J57" s="21">
        <v>42.8</v>
      </c>
      <c r="K57" s="6">
        <v>38.5</v>
      </c>
      <c r="L57" s="6">
        <v>39.4</v>
      </c>
      <c r="M57" s="6">
        <v>41.9</v>
      </c>
      <c r="N57" s="6">
        <v>42.9</v>
      </c>
      <c r="O57" s="20">
        <v>43.3</v>
      </c>
      <c r="P57" s="2">
        <v>44.5</v>
      </c>
      <c r="Q57" s="6">
        <v>45.3</v>
      </c>
      <c r="R57" s="15">
        <v>44.4</v>
      </c>
      <c r="S57" s="15">
        <v>42.7</v>
      </c>
    </row>
    <row r="58" spans="1:19">
      <c r="A58" s="2" t="s">
        <v>6</v>
      </c>
      <c r="B58" s="6">
        <v>14.9</v>
      </c>
      <c r="C58" s="20">
        <v>15</v>
      </c>
      <c r="D58" s="20">
        <v>16.8</v>
      </c>
      <c r="E58" s="20">
        <v>16.7</v>
      </c>
      <c r="F58" s="20">
        <v>18.399999999999999</v>
      </c>
      <c r="G58" s="20">
        <v>18.7</v>
      </c>
      <c r="H58" s="20">
        <v>20.8</v>
      </c>
      <c r="I58" s="20">
        <v>29.2</v>
      </c>
      <c r="J58" s="21">
        <v>29.3</v>
      </c>
      <c r="K58" s="6">
        <v>33.287999999999997</v>
      </c>
      <c r="L58" s="6">
        <v>30.934000000000001</v>
      </c>
      <c r="M58" s="6">
        <v>32.375999999999998</v>
      </c>
      <c r="N58" s="6">
        <v>40.234999999999999</v>
      </c>
      <c r="O58" s="20">
        <v>44.889000000000003</v>
      </c>
      <c r="P58" s="2">
        <v>45.3</v>
      </c>
      <c r="Q58" s="6">
        <v>48.073999999999998</v>
      </c>
      <c r="R58" s="15">
        <v>45.942999999999998</v>
      </c>
      <c r="S58" s="15">
        <v>47.418999999999997</v>
      </c>
    </row>
    <row r="59" spans="1:19">
      <c r="A59" s="2" t="s">
        <v>7</v>
      </c>
      <c r="B59" s="6">
        <v>25.856999999999999</v>
      </c>
      <c r="C59" s="20">
        <v>28.687000000000001</v>
      </c>
      <c r="D59" s="20">
        <v>29.318000000000001</v>
      </c>
      <c r="E59" s="20">
        <v>26.786999999999999</v>
      </c>
      <c r="F59" s="20">
        <v>30.565999999999999</v>
      </c>
      <c r="G59" s="20">
        <v>28.655000000000001</v>
      </c>
      <c r="H59" s="20">
        <v>25.350999999999999</v>
      </c>
      <c r="I59" s="20">
        <v>28.841000000000001</v>
      </c>
      <c r="J59" s="21">
        <v>29.85</v>
      </c>
      <c r="K59" s="6">
        <v>28.963000000000001</v>
      </c>
      <c r="L59" s="6">
        <v>32.944000000000003</v>
      </c>
      <c r="M59" s="6">
        <v>30.675999999999998</v>
      </c>
      <c r="N59" s="6">
        <v>30.192</v>
      </c>
      <c r="O59" s="20">
        <v>30.09</v>
      </c>
      <c r="P59" s="2">
        <v>32.299999999999997</v>
      </c>
      <c r="Q59" s="6">
        <v>32.164999999999999</v>
      </c>
      <c r="R59" s="15">
        <v>31.414000000000001</v>
      </c>
      <c r="S59" s="15">
        <v>34.343000000000004</v>
      </c>
    </row>
    <row r="60" spans="1:19">
      <c r="A60" s="2" t="s">
        <v>8</v>
      </c>
      <c r="B60" s="6">
        <v>4.1680000000000001</v>
      </c>
      <c r="C60" s="20">
        <v>6.0469999999999997</v>
      </c>
      <c r="D60" s="20">
        <v>7.024</v>
      </c>
      <c r="E60" s="20">
        <v>6.62</v>
      </c>
      <c r="F60" s="20">
        <v>9.3550000000000004</v>
      </c>
      <c r="G60" s="20">
        <v>7.6959999999999997</v>
      </c>
      <c r="H60" s="20">
        <v>9.3640000000000008</v>
      </c>
      <c r="I60" s="20">
        <v>8.8059999999999992</v>
      </c>
      <c r="J60" s="21">
        <v>9.1969999999999992</v>
      </c>
      <c r="K60" s="6">
        <v>9.4629999999999992</v>
      </c>
      <c r="L60" s="6">
        <v>10.898999999999999</v>
      </c>
      <c r="M60" s="6">
        <v>12.831</v>
      </c>
      <c r="N60" s="6">
        <v>13.456794</v>
      </c>
      <c r="O60" s="20">
        <v>10.86</v>
      </c>
      <c r="P60" s="2">
        <v>12.8</v>
      </c>
      <c r="Q60" s="6">
        <v>12.422812</v>
      </c>
      <c r="R60" s="15">
        <v>13.365750999999999</v>
      </c>
      <c r="S60" s="15">
        <v>14.084</v>
      </c>
    </row>
    <row r="61" spans="1:19">
      <c r="A61" s="2" t="s">
        <v>9</v>
      </c>
      <c r="B61" s="6">
        <v>41.13</v>
      </c>
      <c r="C61" s="20">
        <v>31.41</v>
      </c>
      <c r="D61" s="20">
        <v>23.786999999999999</v>
      </c>
      <c r="E61" s="20">
        <v>19.100000000000001</v>
      </c>
      <c r="F61" s="20">
        <v>49.395000000000003</v>
      </c>
      <c r="G61" s="20">
        <v>14.092000000000001</v>
      </c>
      <c r="H61" s="20">
        <v>36.804000000000002</v>
      </c>
      <c r="I61" s="20">
        <v>36.948</v>
      </c>
      <c r="J61" s="21">
        <v>39.07</v>
      </c>
      <c r="K61" s="6">
        <v>34.728999999999999</v>
      </c>
      <c r="L61" s="6">
        <v>38.677</v>
      </c>
      <c r="M61" s="6">
        <v>39.884</v>
      </c>
      <c r="N61" s="6">
        <v>36.286999999999999</v>
      </c>
      <c r="O61" s="20">
        <v>39.648000000000003</v>
      </c>
      <c r="P61" s="2">
        <v>43.6</v>
      </c>
      <c r="Q61" s="6">
        <v>37.686</v>
      </c>
      <c r="R61" s="15">
        <v>42.552</v>
      </c>
      <c r="S61" s="15">
        <v>42.744</v>
      </c>
    </row>
    <row r="62" spans="1:19">
      <c r="A62" s="2" t="s">
        <v>10</v>
      </c>
      <c r="B62" s="6">
        <v>16.899999999999999</v>
      </c>
      <c r="C62" s="20">
        <v>17.3</v>
      </c>
      <c r="D62" s="20">
        <v>18.3</v>
      </c>
      <c r="E62" s="20">
        <v>19.100000000000001</v>
      </c>
      <c r="F62" s="20">
        <v>17.3</v>
      </c>
      <c r="G62" s="20">
        <v>16.100000000000001</v>
      </c>
      <c r="H62" s="20">
        <v>16</v>
      </c>
      <c r="I62" s="20">
        <v>17.8</v>
      </c>
      <c r="J62" s="21">
        <v>19.7</v>
      </c>
      <c r="K62" s="6">
        <v>22.4</v>
      </c>
      <c r="L62" s="6">
        <v>20.7</v>
      </c>
      <c r="M62" s="6">
        <v>23.5</v>
      </c>
      <c r="N62" s="6">
        <v>22.9</v>
      </c>
      <c r="O62" s="20">
        <v>24</v>
      </c>
      <c r="P62" s="2">
        <v>24.2</v>
      </c>
      <c r="Q62" s="6">
        <v>30.1</v>
      </c>
      <c r="R62" s="15">
        <v>29.4</v>
      </c>
      <c r="S62" s="15">
        <v>30</v>
      </c>
    </row>
    <row r="63" spans="1:19">
      <c r="A63" s="2" t="s">
        <v>11</v>
      </c>
      <c r="B63" s="6">
        <v>16.399999999999999</v>
      </c>
      <c r="C63" s="20">
        <v>14.3</v>
      </c>
      <c r="D63" s="20">
        <v>15</v>
      </c>
      <c r="E63" s="20">
        <v>17.7</v>
      </c>
      <c r="F63" s="20">
        <v>16.8</v>
      </c>
      <c r="G63" s="20">
        <v>15.3</v>
      </c>
      <c r="H63" s="20">
        <v>16.399999999999999</v>
      </c>
      <c r="I63" s="20">
        <v>23.1</v>
      </c>
      <c r="J63" s="21">
        <v>24</v>
      </c>
      <c r="K63" s="6">
        <v>24.9</v>
      </c>
      <c r="L63" s="6">
        <v>27.6</v>
      </c>
      <c r="M63" s="6">
        <v>24.3</v>
      </c>
      <c r="N63" s="6">
        <v>23.5</v>
      </c>
      <c r="O63" s="20">
        <v>22.6</v>
      </c>
      <c r="P63" s="2">
        <v>21</v>
      </c>
      <c r="Q63" s="6">
        <v>23.5</v>
      </c>
      <c r="R63" s="15">
        <v>24.5</v>
      </c>
      <c r="S63" s="15">
        <v>26.2</v>
      </c>
    </row>
    <row r="64" spans="1:19">
      <c r="A64" s="2" t="s">
        <v>12</v>
      </c>
      <c r="B64" s="6">
        <v>9.9</v>
      </c>
      <c r="C64" s="20">
        <v>10.291</v>
      </c>
      <c r="D64" s="20">
        <v>12.815</v>
      </c>
      <c r="E64" s="20">
        <v>26.3</v>
      </c>
      <c r="F64" s="20">
        <v>14.159000000000001</v>
      </c>
      <c r="G64" s="20">
        <v>16.760999999999999</v>
      </c>
      <c r="H64" s="20">
        <v>16.469000000000001</v>
      </c>
      <c r="I64" s="20">
        <v>23.651</v>
      </c>
      <c r="J64" s="21">
        <v>23.405999999999999</v>
      </c>
      <c r="K64" s="6">
        <v>21.614999999999998</v>
      </c>
      <c r="L64" s="6">
        <v>23.041</v>
      </c>
      <c r="M64" s="6">
        <v>20.414000000000001</v>
      </c>
      <c r="N64" s="6">
        <v>26.962</v>
      </c>
      <c r="O64" s="20">
        <v>23.83</v>
      </c>
      <c r="P64" s="2">
        <v>22.9</v>
      </c>
      <c r="Q64" s="6">
        <v>22.768000000000001</v>
      </c>
      <c r="R64" s="15">
        <v>26.338999999999999</v>
      </c>
      <c r="S64" s="15">
        <v>28.757999999999999</v>
      </c>
    </row>
    <row r="65" spans="1:19" s="3" customFormat="1">
      <c r="A65" s="3" t="str">
        <f>A42</f>
        <v>Total</v>
      </c>
      <c r="B65" s="12">
        <f t="shared" ref="B65:P65" si="19">SUM(B52:B64)</f>
        <v>264.57499999999999</v>
      </c>
      <c r="C65" s="12">
        <f t="shared" si="19"/>
        <v>262.33600000000007</v>
      </c>
      <c r="D65" s="12">
        <f t="shared" si="19"/>
        <v>273.90000000000003</v>
      </c>
      <c r="E65" s="12">
        <f t="shared" si="19"/>
        <v>273.911</v>
      </c>
      <c r="F65" s="12">
        <f t="shared" si="19"/>
        <v>325.57600000000002</v>
      </c>
      <c r="G65" s="12">
        <f t="shared" si="19"/>
        <v>310.94700000000006</v>
      </c>
      <c r="H65" s="12">
        <f t="shared" si="19"/>
        <v>330.04199999999997</v>
      </c>
      <c r="I65" s="12">
        <f t="shared" si="19"/>
        <v>398.26600000000002</v>
      </c>
      <c r="J65" s="12">
        <f t="shared" si="19"/>
        <v>384.95400000000001</v>
      </c>
      <c r="K65" s="22">
        <f t="shared" si="19"/>
        <v>381.31799999999998</v>
      </c>
      <c r="L65" s="22">
        <f t="shared" si="19"/>
        <v>398.94200000000001</v>
      </c>
      <c r="M65" s="22">
        <f t="shared" si="19"/>
        <v>400.73100000000005</v>
      </c>
      <c r="N65" s="22">
        <f t="shared" si="19"/>
        <v>440.13059399999992</v>
      </c>
      <c r="O65" s="22">
        <f t="shared" si="19"/>
        <v>436.298</v>
      </c>
      <c r="P65" s="22">
        <f t="shared" si="19"/>
        <v>441.70000000000005</v>
      </c>
      <c r="Q65" s="8">
        <v>468.75221199999999</v>
      </c>
      <c r="R65" s="13">
        <f>SUM(R52:R64)</f>
        <v>467.46635099999997</v>
      </c>
      <c r="S65" s="13">
        <f>SUM(S52:S64)</f>
        <v>475.01199999999994</v>
      </c>
    </row>
    <row r="66" spans="1:19">
      <c r="A66" s="2" t="s">
        <v>13</v>
      </c>
      <c r="B66" s="15">
        <v>2.0579999999999998</v>
      </c>
      <c r="C66" s="21">
        <v>1.411</v>
      </c>
      <c r="D66" s="21">
        <v>1.7310000000000001</v>
      </c>
      <c r="E66" s="21">
        <v>1.925</v>
      </c>
      <c r="F66" s="21">
        <v>1.8919999999999999</v>
      </c>
      <c r="G66" s="21">
        <v>1.6910000000000001</v>
      </c>
      <c r="H66" s="21">
        <v>1.6419999999999999</v>
      </c>
      <c r="I66" s="21">
        <v>1.8149999999999999</v>
      </c>
      <c r="J66" s="21">
        <v>1.972</v>
      </c>
      <c r="K66" s="6">
        <v>2.181</v>
      </c>
      <c r="L66" s="6">
        <v>2.3159999999999998</v>
      </c>
      <c r="M66" s="6">
        <v>2.335</v>
      </c>
      <c r="N66" s="6">
        <v>2.2029999999999998</v>
      </c>
      <c r="O66" s="20">
        <v>2.1509999999999998</v>
      </c>
      <c r="P66" s="2">
        <v>1.9</v>
      </c>
      <c r="Q66" s="6">
        <v>2.57</v>
      </c>
      <c r="R66" s="15">
        <v>1.7989999999999999</v>
      </c>
      <c r="S66" s="15">
        <v>1.887</v>
      </c>
    </row>
    <row r="67" spans="1:19">
      <c r="A67" s="2" t="s">
        <v>15</v>
      </c>
      <c r="B67" s="31"/>
      <c r="C67" s="31"/>
      <c r="D67" s="31"/>
      <c r="E67" s="31"/>
      <c r="F67" s="31"/>
      <c r="G67" s="31"/>
      <c r="H67" s="21">
        <v>0.155</v>
      </c>
      <c r="I67" s="21">
        <v>0.11799999999999999</v>
      </c>
      <c r="J67" s="21">
        <v>0.317</v>
      </c>
      <c r="K67" s="6">
        <v>0.36599999999999999</v>
      </c>
      <c r="L67" s="6">
        <v>0.38400000000000001</v>
      </c>
      <c r="M67" s="6">
        <v>0.41199999999999998</v>
      </c>
      <c r="N67" s="6">
        <v>0.64970000000000006</v>
      </c>
      <c r="O67" s="20">
        <v>0.60399999999999998</v>
      </c>
      <c r="P67" s="2">
        <v>0.6</v>
      </c>
      <c r="Q67" s="6">
        <v>0.59740000000000004</v>
      </c>
      <c r="R67" s="15">
        <v>0.59609999999999996</v>
      </c>
      <c r="S67" s="15">
        <v>0.60299999999999998</v>
      </c>
    </row>
    <row r="68" spans="1:19">
      <c r="A68" s="2" t="s">
        <v>16</v>
      </c>
      <c r="B68" s="31"/>
      <c r="C68" s="31"/>
      <c r="D68" s="31"/>
      <c r="E68" s="31"/>
      <c r="F68" s="31"/>
      <c r="G68" s="31"/>
      <c r="H68" s="21">
        <v>0.11</v>
      </c>
      <c r="I68" s="21">
        <v>8.5000000000000006E-2</v>
      </c>
      <c r="J68" s="21">
        <v>7.1999999999999995E-2</v>
      </c>
      <c r="K68" s="6">
        <v>6.4000000000000001E-2</v>
      </c>
      <c r="L68" s="6">
        <v>4.7E-2</v>
      </c>
      <c r="M68" s="6">
        <v>4.2999999999999997E-2</v>
      </c>
      <c r="N68" s="6">
        <v>4.2847999999999997E-2</v>
      </c>
      <c r="O68" s="20">
        <v>4.2999999999999997E-2</v>
      </c>
      <c r="P68" s="6">
        <v>0</v>
      </c>
      <c r="Q68" s="6">
        <v>4.4822000000000001E-2</v>
      </c>
      <c r="R68" s="15">
        <v>5.6182000000000003E-2</v>
      </c>
      <c r="S68" s="15">
        <v>0.06</v>
      </c>
    </row>
    <row r="69" spans="1:19">
      <c r="A69" s="2" t="s">
        <v>17</v>
      </c>
      <c r="B69" s="31"/>
      <c r="C69" s="31"/>
      <c r="D69" s="31"/>
      <c r="E69" s="31"/>
      <c r="F69" s="31"/>
      <c r="G69" s="31"/>
      <c r="H69" s="21">
        <v>0.30099999999999999</v>
      </c>
      <c r="I69" s="21">
        <v>0.317</v>
      </c>
      <c r="J69" s="21">
        <v>0.30599999999999999</v>
      </c>
      <c r="K69" s="6">
        <v>0.314</v>
      </c>
      <c r="L69" s="6">
        <v>0.32500000000000001</v>
      </c>
      <c r="M69" s="6">
        <v>0.314</v>
      </c>
      <c r="N69" s="6">
        <v>0.32286500000000001</v>
      </c>
      <c r="O69" s="20">
        <v>0.4</v>
      </c>
      <c r="P69" s="2">
        <v>0.2</v>
      </c>
      <c r="Q69" s="6">
        <v>0.17621300000000001</v>
      </c>
      <c r="R69" s="15">
        <v>0.13194900000000001</v>
      </c>
      <c r="S69" s="15">
        <v>0.161</v>
      </c>
    </row>
    <row r="70" spans="1:19">
      <c r="A70" s="2" t="s">
        <v>18</v>
      </c>
      <c r="B70" s="30"/>
      <c r="C70" s="30"/>
      <c r="D70" s="30"/>
      <c r="E70" s="30"/>
      <c r="F70" s="30"/>
      <c r="G70" s="31"/>
      <c r="H70" s="15">
        <v>6.9000000000000006E-2</v>
      </c>
      <c r="I70" s="15">
        <v>7.5999999999999998E-2</v>
      </c>
      <c r="J70" s="15">
        <v>9.6000000000000002E-2</v>
      </c>
      <c r="K70" s="15">
        <v>9.7000000000000003E-2</v>
      </c>
      <c r="L70" s="15">
        <v>9.4E-2</v>
      </c>
      <c r="M70" s="15">
        <v>0</v>
      </c>
      <c r="N70" s="15">
        <v>7.1152000000000007E-2</v>
      </c>
      <c r="O70" s="20">
        <v>7.5999999999999998E-2</v>
      </c>
      <c r="P70" s="6">
        <v>0</v>
      </c>
      <c r="Q70" s="6">
        <v>5.3922999999999999E-2</v>
      </c>
      <c r="R70" s="15">
        <v>5.0694999999999997E-2</v>
      </c>
      <c r="S70" s="15">
        <v>5.3999999999999999E-2</v>
      </c>
    </row>
    <row r="71" spans="1:19" s="3" customFormat="1">
      <c r="A71" s="3" t="str">
        <f>A48</f>
        <v>Total (incl. small universities)</v>
      </c>
      <c r="B71" s="13">
        <f>SUM(B65:B70)</f>
        <v>266.63299999999998</v>
      </c>
      <c r="C71" s="13">
        <f t="shared" ref="C71:P71" si="20">SUM(C65:C70)</f>
        <v>263.74700000000007</v>
      </c>
      <c r="D71" s="13">
        <f t="shared" si="20"/>
        <v>275.63100000000003</v>
      </c>
      <c r="E71" s="13">
        <f t="shared" si="20"/>
        <v>275.83600000000001</v>
      </c>
      <c r="F71" s="13">
        <f t="shared" si="20"/>
        <v>327.46800000000002</v>
      </c>
      <c r="G71" s="13">
        <f t="shared" si="20"/>
        <v>312.63800000000003</v>
      </c>
      <c r="H71" s="13">
        <f t="shared" si="20"/>
        <v>332.31899999999996</v>
      </c>
      <c r="I71" s="13">
        <f t="shared" si="20"/>
        <v>400.67700000000002</v>
      </c>
      <c r="J71" s="13">
        <f t="shared" si="20"/>
        <v>387.71699999999998</v>
      </c>
      <c r="K71" s="13">
        <f t="shared" si="20"/>
        <v>384.34</v>
      </c>
      <c r="L71" s="13">
        <f t="shared" si="20"/>
        <v>402.108</v>
      </c>
      <c r="M71" s="13">
        <f t="shared" si="20"/>
        <v>403.83500000000004</v>
      </c>
      <c r="N71" s="13">
        <f t="shared" si="20"/>
        <v>443.42015899999984</v>
      </c>
      <c r="O71" s="13">
        <f t="shared" si="20"/>
        <v>439.572</v>
      </c>
      <c r="P71" s="13">
        <f t="shared" si="20"/>
        <v>444.40000000000003</v>
      </c>
      <c r="Q71" s="8">
        <v>472.19457</v>
      </c>
      <c r="R71" s="13">
        <f>SUM(R65:R70)</f>
        <v>470.10027699999995</v>
      </c>
      <c r="S71" s="13">
        <f>SUM(S65:S70)</f>
        <v>477.77699999999993</v>
      </c>
    </row>
    <row r="72" spans="1:19" s="3" customFormat="1">
      <c r="B72" s="8"/>
      <c r="C72" s="22"/>
      <c r="D72" s="22"/>
      <c r="E72" s="22"/>
      <c r="F72" s="22"/>
      <c r="G72" s="22"/>
      <c r="H72" s="22"/>
      <c r="I72" s="22"/>
      <c r="J72" s="19"/>
      <c r="Q72" s="8"/>
    </row>
    <row r="73" spans="1:19" s="3" customFormat="1" ht="15">
      <c r="A73" s="17" t="s">
        <v>48</v>
      </c>
      <c r="B73" s="8"/>
      <c r="C73" s="22"/>
      <c r="D73" s="22"/>
      <c r="E73" s="22"/>
      <c r="F73" s="22"/>
      <c r="G73" s="22"/>
      <c r="H73" s="22"/>
      <c r="I73" s="22"/>
      <c r="J73" s="19"/>
      <c r="N73" s="17"/>
      <c r="Q73" s="8"/>
    </row>
    <row r="74" spans="1:19" s="3" customFormat="1">
      <c r="B74" s="3">
        <v>2004</v>
      </c>
      <c r="C74" s="19">
        <v>2005</v>
      </c>
      <c r="D74" s="19">
        <v>2006</v>
      </c>
      <c r="E74" s="19">
        <v>2007</v>
      </c>
      <c r="F74" s="19">
        <v>2008</v>
      </c>
      <c r="G74" s="19">
        <v>2009</v>
      </c>
      <c r="H74" s="19">
        <v>2010</v>
      </c>
      <c r="I74" s="19">
        <v>2011</v>
      </c>
      <c r="J74" s="19">
        <v>2012</v>
      </c>
      <c r="K74" s="19">
        <v>2013</v>
      </c>
      <c r="L74" s="19">
        <v>2014</v>
      </c>
      <c r="M74" s="19">
        <v>2015</v>
      </c>
      <c r="N74" s="19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</row>
    <row r="75" spans="1:19" s="3" customFormat="1">
      <c r="A75" s="2" t="s">
        <v>0</v>
      </c>
      <c r="B75" s="6">
        <v>0</v>
      </c>
      <c r="C75" s="20">
        <v>38.6</v>
      </c>
      <c r="D75" s="20">
        <v>37.5</v>
      </c>
      <c r="E75" s="20">
        <v>38.1</v>
      </c>
      <c r="F75" s="20">
        <v>34.799999999999997</v>
      </c>
      <c r="G75" s="20">
        <v>39.200000000000003</v>
      </c>
      <c r="H75" s="20">
        <v>33.700000000000003</v>
      </c>
      <c r="I75" s="20">
        <v>36.700000000000003</v>
      </c>
      <c r="J75" s="21">
        <v>39.6</v>
      </c>
      <c r="K75" s="6">
        <v>38</v>
      </c>
      <c r="L75" s="6">
        <v>36.5</v>
      </c>
      <c r="M75" s="6">
        <v>45.2</v>
      </c>
      <c r="N75" s="6">
        <v>47.9</v>
      </c>
      <c r="O75" s="20">
        <v>44.2</v>
      </c>
      <c r="P75" s="2">
        <v>49.9</v>
      </c>
      <c r="Q75" s="8">
        <v>50.6</v>
      </c>
      <c r="R75" s="15">
        <v>46.3</v>
      </c>
      <c r="S75" s="15">
        <v>51.5</v>
      </c>
    </row>
    <row r="76" spans="1:19" s="3" customFormat="1">
      <c r="A76" s="2" t="s">
        <v>1</v>
      </c>
      <c r="B76" s="6">
        <v>0</v>
      </c>
      <c r="C76" s="20">
        <v>51.073</v>
      </c>
      <c r="D76" s="20">
        <v>63.722000000000001</v>
      </c>
      <c r="E76" s="20">
        <v>65.093000000000004</v>
      </c>
      <c r="F76" s="20">
        <v>69.188999999999993</v>
      </c>
      <c r="G76" s="20">
        <v>73.108000000000004</v>
      </c>
      <c r="H76" s="20">
        <v>77.353999999999999</v>
      </c>
      <c r="I76" s="20">
        <v>84.253</v>
      </c>
      <c r="J76" s="21">
        <v>73.738</v>
      </c>
      <c r="K76" s="6">
        <v>76.55</v>
      </c>
      <c r="L76" s="6">
        <v>85.402000000000001</v>
      </c>
      <c r="M76" s="6">
        <v>75.867000000000004</v>
      </c>
      <c r="N76" s="6">
        <v>78.975999999999999</v>
      </c>
      <c r="O76" s="20">
        <v>62.228000000000002</v>
      </c>
      <c r="P76" s="2">
        <v>82.6</v>
      </c>
      <c r="Q76" s="8">
        <v>71.263000000000005</v>
      </c>
      <c r="R76" s="15">
        <v>69.433000000000007</v>
      </c>
      <c r="S76" s="15">
        <v>65.19</v>
      </c>
    </row>
    <row r="77" spans="1:19" s="3" customFormat="1">
      <c r="A77" s="2" t="s">
        <v>2</v>
      </c>
      <c r="B77" s="6">
        <v>0</v>
      </c>
      <c r="C77" s="20">
        <v>26.135000000000002</v>
      </c>
      <c r="D77" s="20">
        <v>28.667999999999999</v>
      </c>
      <c r="E77" s="20">
        <v>33.97</v>
      </c>
      <c r="F77" s="20">
        <v>39.89</v>
      </c>
      <c r="G77" s="20">
        <v>34.936</v>
      </c>
      <c r="H77" s="20">
        <v>44.701999999999998</v>
      </c>
      <c r="I77" s="20">
        <v>38.161999999999999</v>
      </c>
      <c r="J77" s="21">
        <v>40.470999999999997</v>
      </c>
      <c r="K77" s="6">
        <v>44.134999999999998</v>
      </c>
      <c r="L77" s="6">
        <v>38.662999999999997</v>
      </c>
      <c r="M77" s="6">
        <v>38.82</v>
      </c>
      <c r="N77" s="6">
        <v>40.220100000000002</v>
      </c>
      <c r="O77" s="20">
        <v>40.198999999999998</v>
      </c>
      <c r="P77" s="2">
        <v>41.4</v>
      </c>
      <c r="Q77" s="8">
        <v>43.656199999999998</v>
      </c>
      <c r="R77" s="15">
        <v>40.710599999999999</v>
      </c>
      <c r="S77" s="15">
        <v>43.381999999999998</v>
      </c>
    </row>
    <row r="78" spans="1:19" s="3" customFormat="1">
      <c r="A78" s="2" t="s">
        <v>3</v>
      </c>
      <c r="B78" s="6">
        <v>0</v>
      </c>
      <c r="C78" s="20">
        <v>17.100000000000001</v>
      </c>
      <c r="D78" s="20">
        <v>17.100000000000001</v>
      </c>
      <c r="E78" s="20">
        <v>18.8</v>
      </c>
      <c r="F78" s="20">
        <v>33.5</v>
      </c>
      <c r="G78" s="20">
        <v>34.700000000000003</v>
      </c>
      <c r="H78" s="20">
        <v>33.299999999999997</v>
      </c>
      <c r="I78" s="20">
        <v>41.9</v>
      </c>
      <c r="J78" s="21">
        <v>29.2</v>
      </c>
      <c r="K78" s="6">
        <v>29.9</v>
      </c>
      <c r="L78" s="6">
        <v>29.7</v>
      </c>
      <c r="M78" s="6">
        <v>44.1</v>
      </c>
      <c r="N78" s="6">
        <v>31.9</v>
      </c>
      <c r="O78" s="20">
        <v>28.4</v>
      </c>
      <c r="P78" s="2">
        <v>29.4</v>
      </c>
      <c r="Q78" s="8">
        <v>27.3</v>
      </c>
      <c r="R78" s="15">
        <v>36.1</v>
      </c>
      <c r="S78" s="15">
        <v>29</v>
      </c>
    </row>
    <row r="79" spans="1:19" s="3" customFormat="1">
      <c r="A79" s="2" t="s">
        <v>4</v>
      </c>
      <c r="B79" s="6">
        <v>0</v>
      </c>
      <c r="C79" s="20">
        <v>19.757999999999999</v>
      </c>
      <c r="D79" s="20">
        <v>20.550999999999998</v>
      </c>
      <c r="E79" s="20">
        <v>20.568000000000001</v>
      </c>
      <c r="F79" s="20">
        <v>18.056999999999999</v>
      </c>
      <c r="G79" s="20">
        <v>17.867999999999999</v>
      </c>
      <c r="H79" s="20">
        <v>19.273</v>
      </c>
      <c r="I79" s="20">
        <v>19.902000000000001</v>
      </c>
      <c r="J79" s="21">
        <v>19.777000000000001</v>
      </c>
      <c r="K79" s="6">
        <v>20.797000000000001</v>
      </c>
      <c r="L79" s="6">
        <v>22.195</v>
      </c>
      <c r="M79" s="6">
        <v>23.8</v>
      </c>
      <c r="N79" s="6">
        <v>23.754000000000001</v>
      </c>
      <c r="O79" s="20">
        <v>26.167999999999999</v>
      </c>
      <c r="P79" s="2">
        <v>26.8</v>
      </c>
      <c r="Q79" s="8">
        <v>31.004999999999999</v>
      </c>
      <c r="R79" s="15">
        <v>30.257000000000001</v>
      </c>
      <c r="S79" s="15">
        <v>29.693999999999999</v>
      </c>
    </row>
    <row r="80" spans="1:19" s="3" customFormat="1">
      <c r="A80" s="2" t="s">
        <v>5</v>
      </c>
      <c r="B80" s="6">
        <v>0</v>
      </c>
      <c r="C80" s="20">
        <v>49</v>
      </c>
      <c r="D80" s="20">
        <v>54.3</v>
      </c>
      <c r="E80" s="20">
        <v>48.7</v>
      </c>
      <c r="F80" s="20">
        <v>37.295999999999999</v>
      </c>
      <c r="G80" s="20">
        <v>41.887</v>
      </c>
      <c r="H80" s="20">
        <v>42.043999999999997</v>
      </c>
      <c r="I80" s="20">
        <v>51.869</v>
      </c>
      <c r="J80" s="21">
        <v>47.3</v>
      </c>
      <c r="K80" s="6">
        <v>41.8</v>
      </c>
      <c r="L80" s="6">
        <v>44.9</v>
      </c>
      <c r="M80" s="6">
        <v>44.9</v>
      </c>
      <c r="N80" s="6">
        <v>46.8</v>
      </c>
      <c r="O80" s="20">
        <v>51.1</v>
      </c>
      <c r="P80" s="2">
        <v>49.1</v>
      </c>
      <c r="Q80" s="8">
        <v>47.6</v>
      </c>
      <c r="R80" s="15">
        <v>57.9</v>
      </c>
      <c r="S80" s="15">
        <v>58.3</v>
      </c>
    </row>
    <row r="81" spans="1:19" s="3" customFormat="1">
      <c r="A81" s="2" t="s">
        <v>6</v>
      </c>
      <c r="B81" s="6">
        <v>0</v>
      </c>
      <c r="C81" s="20">
        <v>32.299999999999997</v>
      </c>
      <c r="D81" s="20">
        <v>47.9</v>
      </c>
      <c r="E81" s="20">
        <v>37.299999999999997</v>
      </c>
      <c r="F81" s="20">
        <v>32.1</v>
      </c>
      <c r="G81" s="20">
        <v>34.200000000000003</v>
      </c>
      <c r="H81" s="20">
        <v>26.4</v>
      </c>
      <c r="I81" s="20">
        <v>33.200000000000003</v>
      </c>
      <c r="J81" s="21">
        <v>35.9</v>
      </c>
      <c r="K81" s="6">
        <v>38.396999999999998</v>
      </c>
      <c r="L81" s="6">
        <v>38.496000000000002</v>
      </c>
      <c r="M81" s="6">
        <v>38.125999999999998</v>
      </c>
      <c r="N81" s="6">
        <v>35.122999999999998</v>
      </c>
      <c r="O81" s="20">
        <v>33.527999999999999</v>
      </c>
      <c r="P81" s="2">
        <v>38.700000000000003</v>
      </c>
      <c r="Q81" s="8">
        <v>35.695</v>
      </c>
      <c r="R81" s="15">
        <v>37.332000000000001</v>
      </c>
      <c r="S81" s="15">
        <v>43.613999999999997</v>
      </c>
    </row>
    <row r="82" spans="1:19" s="3" customFormat="1">
      <c r="A82" s="2" t="s">
        <v>7</v>
      </c>
      <c r="B82" s="6">
        <v>0</v>
      </c>
      <c r="C82" s="20">
        <v>20.489000000000001</v>
      </c>
      <c r="D82" s="20">
        <v>30.29</v>
      </c>
      <c r="E82" s="20">
        <v>108.369</v>
      </c>
      <c r="F82" s="20">
        <v>22.757000000000001</v>
      </c>
      <c r="G82" s="20">
        <v>21.957999999999998</v>
      </c>
      <c r="H82" s="20">
        <v>21.925000000000001</v>
      </c>
      <c r="I82" s="20">
        <v>28.922999999999998</v>
      </c>
      <c r="J82" s="21">
        <v>26.95</v>
      </c>
      <c r="K82" s="6">
        <v>31.125</v>
      </c>
      <c r="L82" s="6">
        <v>25.898</v>
      </c>
      <c r="M82" s="6">
        <v>33.997</v>
      </c>
      <c r="N82" s="6">
        <v>26.218</v>
      </c>
      <c r="O82" s="20">
        <v>28.193000000000001</v>
      </c>
      <c r="P82" s="2">
        <v>28.2</v>
      </c>
      <c r="Q82" s="8">
        <v>25.407</v>
      </c>
      <c r="R82" s="15">
        <v>28.794</v>
      </c>
      <c r="S82" s="15">
        <v>33.216999999999999</v>
      </c>
    </row>
    <row r="83" spans="1:19" s="3" customFormat="1">
      <c r="A83" s="2" t="s">
        <v>8</v>
      </c>
      <c r="B83" s="6">
        <v>0</v>
      </c>
      <c r="C83" s="20">
        <v>8.9510000000000005</v>
      </c>
      <c r="D83" s="20">
        <v>8.2420000000000009</v>
      </c>
      <c r="E83" s="20">
        <v>10.055999999999999</v>
      </c>
      <c r="F83" s="20">
        <v>7.6970000000000001</v>
      </c>
      <c r="G83" s="20">
        <v>9.4550000000000001</v>
      </c>
      <c r="H83" s="20">
        <v>8.8420000000000005</v>
      </c>
      <c r="I83" s="20">
        <v>9.4789999999999992</v>
      </c>
      <c r="J83" s="21">
        <v>11.420999999999999</v>
      </c>
      <c r="K83" s="6">
        <v>10.840999999999999</v>
      </c>
      <c r="L83" s="6">
        <v>9.9139999999999997</v>
      </c>
      <c r="M83" s="6">
        <v>9.4939999999999998</v>
      </c>
      <c r="N83" s="6">
        <v>9.6241160000000008</v>
      </c>
      <c r="O83" s="20">
        <v>12.913</v>
      </c>
      <c r="P83" s="6">
        <v>13</v>
      </c>
      <c r="Q83" s="8">
        <v>13.073435</v>
      </c>
      <c r="R83" s="15">
        <v>13.362406</v>
      </c>
      <c r="S83" s="15">
        <v>14.260999999999999</v>
      </c>
    </row>
    <row r="84" spans="1:19" s="3" customFormat="1">
      <c r="A84" s="2" t="s">
        <v>9</v>
      </c>
      <c r="B84" s="6">
        <v>0</v>
      </c>
      <c r="C84" s="20">
        <v>73.305000000000007</v>
      </c>
      <c r="D84" s="20">
        <v>106.732</v>
      </c>
      <c r="E84" s="20">
        <v>73.501999999999995</v>
      </c>
      <c r="F84" s="20">
        <v>59.823999999999998</v>
      </c>
      <c r="G84" s="20">
        <v>68.305000000000007</v>
      </c>
      <c r="H84" s="20">
        <v>55.292000000000002</v>
      </c>
      <c r="I84" s="20">
        <v>55.676000000000002</v>
      </c>
      <c r="J84" s="21">
        <v>56.503</v>
      </c>
      <c r="K84" s="6">
        <v>52.203000000000003</v>
      </c>
      <c r="L84" s="6">
        <v>63.256999999999998</v>
      </c>
      <c r="M84" s="6">
        <v>71.8</v>
      </c>
      <c r="N84" s="6">
        <v>66.084000000000003</v>
      </c>
      <c r="O84" s="20">
        <v>65.483000000000004</v>
      </c>
      <c r="P84" s="2">
        <v>79.5</v>
      </c>
      <c r="Q84" s="8">
        <v>76.123999999999995</v>
      </c>
      <c r="R84" s="15">
        <v>67.853999999999999</v>
      </c>
      <c r="S84" s="15">
        <v>76.346000000000004</v>
      </c>
    </row>
    <row r="85" spans="1:19" s="3" customFormat="1">
      <c r="A85" s="2" t="s">
        <v>10</v>
      </c>
      <c r="B85" s="6">
        <v>0</v>
      </c>
      <c r="C85" s="20">
        <v>33.9</v>
      </c>
      <c r="D85" s="20">
        <v>39.1</v>
      </c>
      <c r="E85" s="20">
        <v>41.4</v>
      </c>
      <c r="F85" s="20">
        <v>22.9</v>
      </c>
      <c r="G85" s="20">
        <v>23.2</v>
      </c>
      <c r="H85" s="20">
        <v>21.3</v>
      </c>
      <c r="I85" s="20">
        <v>20.8</v>
      </c>
      <c r="J85" s="21">
        <v>22.2</v>
      </c>
      <c r="K85" s="6">
        <v>22.3</v>
      </c>
      <c r="L85" s="6">
        <v>21.3</v>
      </c>
      <c r="M85" s="6">
        <v>20.6</v>
      </c>
      <c r="N85" s="6">
        <v>19.899999999999999</v>
      </c>
      <c r="O85" s="20">
        <v>20.3</v>
      </c>
      <c r="P85" s="2">
        <v>20.2</v>
      </c>
      <c r="Q85" s="8">
        <v>23.7</v>
      </c>
      <c r="R85" s="15">
        <v>22.4</v>
      </c>
      <c r="S85" s="15">
        <v>21.7</v>
      </c>
    </row>
    <row r="86" spans="1:19" s="3" customFormat="1">
      <c r="A86" s="2" t="s">
        <v>11</v>
      </c>
      <c r="B86" s="6">
        <v>0</v>
      </c>
      <c r="C86" s="20">
        <v>17</v>
      </c>
      <c r="D86" s="20">
        <v>17.399999999999999</v>
      </c>
      <c r="E86" s="20">
        <v>22</v>
      </c>
      <c r="F86" s="20">
        <v>18.600000000000001</v>
      </c>
      <c r="G86" s="20">
        <v>19.7</v>
      </c>
      <c r="H86" s="20">
        <v>22.9</v>
      </c>
      <c r="I86" s="20">
        <v>21.9</v>
      </c>
      <c r="J86" s="21">
        <v>20.8</v>
      </c>
      <c r="K86" s="6">
        <v>20.8</v>
      </c>
      <c r="L86" s="6">
        <v>23.2</v>
      </c>
      <c r="M86" s="6">
        <v>22.2</v>
      </c>
      <c r="N86" s="6">
        <v>22.2</v>
      </c>
      <c r="O86" s="20">
        <v>21.8</v>
      </c>
      <c r="P86" s="2">
        <v>23.7</v>
      </c>
      <c r="Q86" s="8">
        <v>22.5</v>
      </c>
      <c r="R86" s="15">
        <v>22.5</v>
      </c>
      <c r="S86" s="15">
        <v>22</v>
      </c>
    </row>
    <row r="87" spans="1:19" s="3" customFormat="1">
      <c r="A87" s="2" t="s">
        <v>12</v>
      </c>
      <c r="B87" s="6">
        <v>0</v>
      </c>
      <c r="C87" s="20">
        <v>31.904</v>
      </c>
      <c r="D87" s="20">
        <v>22.658999999999999</v>
      </c>
      <c r="E87" s="20">
        <v>24.030999999999999</v>
      </c>
      <c r="F87" s="20">
        <v>16.696000000000002</v>
      </c>
      <c r="G87" s="20">
        <v>21.465</v>
      </c>
      <c r="H87" s="20">
        <v>22.053000000000001</v>
      </c>
      <c r="I87" s="20">
        <v>24.651</v>
      </c>
      <c r="J87" s="21">
        <v>25.661000000000001</v>
      </c>
      <c r="K87" s="6">
        <v>24.751000000000001</v>
      </c>
      <c r="L87" s="6">
        <v>24.602</v>
      </c>
      <c r="M87" s="6">
        <v>27.565000000000001</v>
      </c>
      <c r="N87" s="6">
        <v>26.407</v>
      </c>
      <c r="O87" s="20">
        <v>23.91</v>
      </c>
      <c r="P87" s="2">
        <v>24.7</v>
      </c>
      <c r="Q87" s="8">
        <v>23.300999999999998</v>
      </c>
      <c r="R87" s="15">
        <v>24.858000000000001</v>
      </c>
      <c r="S87" s="15">
        <v>28.622</v>
      </c>
    </row>
    <row r="88" spans="1:19" s="3" customFormat="1">
      <c r="A88" s="3" t="str">
        <f>A65</f>
        <v>Total</v>
      </c>
      <c r="B88" s="8">
        <f t="shared" ref="B88:P88" si="21">SUM(B75:B87)</f>
        <v>0</v>
      </c>
      <c r="C88" s="22">
        <f t="shared" si="21"/>
        <v>419.51499999999999</v>
      </c>
      <c r="D88" s="22">
        <f t="shared" si="21"/>
        <v>494.16399999999999</v>
      </c>
      <c r="E88" s="22">
        <f t="shared" si="21"/>
        <v>541.88900000000001</v>
      </c>
      <c r="F88" s="22">
        <f t="shared" si="21"/>
        <v>413.30600000000004</v>
      </c>
      <c r="G88" s="22">
        <f t="shared" si="21"/>
        <v>439.98199999999991</v>
      </c>
      <c r="H88" s="22">
        <f t="shared" si="21"/>
        <v>429.08499999999998</v>
      </c>
      <c r="I88" s="22">
        <f t="shared" si="21"/>
        <v>467.41500000000002</v>
      </c>
      <c r="J88" s="12">
        <f t="shared" si="21"/>
        <v>449.52099999999996</v>
      </c>
      <c r="K88" s="22">
        <f t="shared" si="21"/>
        <v>451.59900000000005</v>
      </c>
      <c r="L88" s="22">
        <f t="shared" si="21"/>
        <v>464.02699999999993</v>
      </c>
      <c r="M88" s="22">
        <f t="shared" si="21"/>
        <v>496.46899999999999</v>
      </c>
      <c r="N88" s="22">
        <f t="shared" si="21"/>
        <v>475.10621599999996</v>
      </c>
      <c r="O88" s="22">
        <f t="shared" si="21"/>
        <v>458.42200000000008</v>
      </c>
      <c r="P88" s="22">
        <f t="shared" si="21"/>
        <v>507.2</v>
      </c>
      <c r="Q88" s="8">
        <v>491.22463500000003</v>
      </c>
      <c r="R88" s="13">
        <f>SUM(R75:R87)</f>
        <v>497.80100599999997</v>
      </c>
      <c r="S88" s="13">
        <f>SUM(S75:S87)</f>
        <v>516.82599999999991</v>
      </c>
    </row>
    <row r="89" spans="1:19" s="3" customFormat="1">
      <c r="A89" s="2" t="s">
        <v>13</v>
      </c>
      <c r="B89" s="6">
        <v>0</v>
      </c>
      <c r="C89" s="20">
        <v>2.9119999999999999</v>
      </c>
      <c r="D89" s="20">
        <v>4.08</v>
      </c>
      <c r="E89" s="20">
        <v>3.9420000000000002</v>
      </c>
      <c r="F89" s="20">
        <v>2.915</v>
      </c>
      <c r="G89" s="20">
        <v>2.96</v>
      </c>
      <c r="H89" s="20">
        <v>2.92</v>
      </c>
      <c r="I89" s="20">
        <v>3.2629999999999999</v>
      </c>
      <c r="J89" s="20">
        <v>2.8580000000000001</v>
      </c>
      <c r="K89" s="20">
        <v>2.73</v>
      </c>
      <c r="L89" s="20">
        <v>2.6709999999999998</v>
      </c>
      <c r="M89" s="20">
        <v>2.472</v>
      </c>
      <c r="N89" s="20">
        <v>2.4169999999999998</v>
      </c>
      <c r="O89" s="20">
        <v>2.5179999999999998</v>
      </c>
      <c r="P89" s="2">
        <v>2.6</v>
      </c>
      <c r="Q89" s="8">
        <v>2.1549999999999998</v>
      </c>
      <c r="R89" s="15">
        <v>2.3730000000000002</v>
      </c>
      <c r="S89" s="15">
        <v>2.3159999999999998</v>
      </c>
    </row>
    <row r="90" spans="1:19" s="3" customFormat="1">
      <c r="A90" s="2" t="s">
        <v>15</v>
      </c>
      <c r="B90" s="30"/>
      <c r="C90" s="30"/>
      <c r="D90" s="30"/>
      <c r="E90" s="30"/>
      <c r="F90" s="30"/>
      <c r="G90" s="30"/>
      <c r="H90" s="20">
        <v>0.49</v>
      </c>
      <c r="I90" s="20">
        <v>0.40100000000000002</v>
      </c>
      <c r="J90" s="20">
        <v>1.5940000000000001</v>
      </c>
      <c r="K90" s="20">
        <v>1.113</v>
      </c>
      <c r="L90" s="20">
        <v>1.046</v>
      </c>
      <c r="M90" s="20">
        <v>1.0669999999999999</v>
      </c>
      <c r="N90" s="20">
        <v>1.0327999999999999</v>
      </c>
      <c r="O90" s="20">
        <v>1.036</v>
      </c>
      <c r="P90" s="2">
        <v>1.1000000000000001</v>
      </c>
      <c r="Q90" s="8">
        <v>1.0696000000000001</v>
      </c>
      <c r="R90" s="15">
        <v>0.89149999999999996</v>
      </c>
      <c r="S90" s="15">
        <v>0.998</v>
      </c>
    </row>
    <row r="91" spans="1:19" s="3" customFormat="1">
      <c r="A91" s="2" t="s">
        <v>16</v>
      </c>
      <c r="B91" s="30"/>
      <c r="C91" s="30"/>
      <c r="D91" s="30"/>
      <c r="E91" s="30"/>
      <c r="F91" s="30"/>
      <c r="G91" s="30"/>
      <c r="H91" s="20">
        <v>0.11799999999999999</v>
      </c>
      <c r="I91" s="20">
        <v>8.4000000000000005E-2</v>
      </c>
      <c r="J91" s="20">
        <v>7.0999999999999994E-2</v>
      </c>
      <c r="K91" s="20">
        <v>0.16700000000000001</v>
      </c>
      <c r="L91" s="20">
        <v>0.129</v>
      </c>
      <c r="M91" s="20">
        <v>0.13900000000000001</v>
      </c>
      <c r="N91" s="20">
        <v>0.135214</v>
      </c>
      <c r="O91" s="20">
        <v>0.14699999999999999</v>
      </c>
      <c r="P91" s="2">
        <v>0.2</v>
      </c>
      <c r="Q91" s="8">
        <v>0.205702</v>
      </c>
      <c r="R91" s="15">
        <v>0.27643299999999998</v>
      </c>
      <c r="S91" s="15">
        <v>0.21199999999999999</v>
      </c>
    </row>
    <row r="92" spans="1:19" s="3" customFormat="1">
      <c r="A92" s="2" t="s">
        <v>17</v>
      </c>
      <c r="B92" s="30"/>
      <c r="C92" s="30"/>
      <c r="D92" s="30"/>
      <c r="E92" s="30"/>
      <c r="F92" s="30"/>
      <c r="G92" s="30"/>
      <c r="H92" s="20">
        <v>0.17499999999999999</v>
      </c>
      <c r="I92" s="20">
        <v>0.19</v>
      </c>
      <c r="J92" s="20">
        <v>0.24299999999999999</v>
      </c>
      <c r="K92" s="20">
        <v>0.253</v>
      </c>
      <c r="L92" s="20">
        <v>0.224</v>
      </c>
      <c r="M92" s="20">
        <v>0.17499999999999999</v>
      </c>
      <c r="N92" s="20">
        <v>0.22847400000000001</v>
      </c>
      <c r="O92" s="20">
        <v>0.19700000000000001</v>
      </c>
      <c r="P92" s="2">
        <v>0.2</v>
      </c>
      <c r="Q92" s="8">
        <v>0.24587999999999999</v>
      </c>
      <c r="R92" s="15">
        <v>0.17954700000000001</v>
      </c>
      <c r="S92" s="15">
        <v>0.158</v>
      </c>
    </row>
    <row r="93" spans="1:19">
      <c r="A93" s="2" t="s">
        <v>18</v>
      </c>
      <c r="B93" s="30"/>
      <c r="C93" s="30"/>
      <c r="D93" s="30"/>
      <c r="E93" s="30"/>
      <c r="F93" s="30"/>
      <c r="G93" s="31"/>
      <c r="H93" s="15">
        <v>0.10299999999999999</v>
      </c>
      <c r="I93" s="15">
        <v>0.114</v>
      </c>
      <c r="J93" s="15">
        <v>0.191</v>
      </c>
      <c r="K93" s="15">
        <v>0.12</v>
      </c>
      <c r="L93" s="15">
        <v>0.125</v>
      </c>
      <c r="M93" s="15">
        <v>0.14000000000000001</v>
      </c>
      <c r="N93" s="15">
        <v>0.193859</v>
      </c>
      <c r="O93" s="20">
        <v>0.182</v>
      </c>
      <c r="P93" s="6">
        <v>0.2</v>
      </c>
      <c r="Q93" s="6">
        <v>0.26821299999999998</v>
      </c>
      <c r="R93" s="15">
        <v>0.15068000000000001</v>
      </c>
      <c r="S93" s="15">
        <v>0.16500000000000001</v>
      </c>
    </row>
    <row r="94" spans="1:19" s="3" customFormat="1">
      <c r="A94" s="3" t="str">
        <f>A25</f>
        <v>Total (incl. small universities)</v>
      </c>
      <c r="B94" s="8">
        <f>SUM(B88:B93)</f>
        <v>0</v>
      </c>
      <c r="C94" s="8">
        <f t="shared" ref="C94:P94" si="22">SUM(C88:C93)</f>
        <v>422.42699999999996</v>
      </c>
      <c r="D94" s="8">
        <f t="shared" si="22"/>
        <v>498.24399999999997</v>
      </c>
      <c r="E94" s="8">
        <f t="shared" si="22"/>
        <v>545.83100000000002</v>
      </c>
      <c r="F94" s="8">
        <f t="shared" si="22"/>
        <v>416.22100000000006</v>
      </c>
      <c r="G94" s="8">
        <f t="shared" si="22"/>
        <v>442.94199999999989</v>
      </c>
      <c r="H94" s="8">
        <f t="shared" si="22"/>
        <v>432.89100000000002</v>
      </c>
      <c r="I94" s="8">
        <f t="shared" si="22"/>
        <v>471.46699999999998</v>
      </c>
      <c r="J94" s="8">
        <f t="shared" si="22"/>
        <v>454.47799999999995</v>
      </c>
      <c r="K94" s="8">
        <f t="shared" si="22"/>
        <v>455.98200000000003</v>
      </c>
      <c r="L94" s="8">
        <f t="shared" si="22"/>
        <v>468.22199999999992</v>
      </c>
      <c r="M94" s="8">
        <f t="shared" si="22"/>
        <v>500.46199999999999</v>
      </c>
      <c r="N94" s="8">
        <f t="shared" si="22"/>
        <v>479.11356299999994</v>
      </c>
      <c r="O94" s="8">
        <f t="shared" si="22"/>
        <v>462.50200000000007</v>
      </c>
      <c r="P94" s="8">
        <f t="shared" si="22"/>
        <v>511.5</v>
      </c>
      <c r="Q94" s="8">
        <v>495.16902999999996</v>
      </c>
      <c r="R94" s="13">
        <f>SUM(R88:R93)</f>
        <v>501.672166</v>
      </c>
      <c r="S94" s="13">
        <f>SUM(S88:S93)</f>
        <v>520.67499999999995</v>
      </c>
    </row>
    <row r="95" spans="1:19">
      <c r="B95" s="6"/>
      <c r="C95" s="20"/>
      <c r="D95" s="20"/>
      <c r="Q95" s="6"/>
    </row>
    <row r="96" spans="1:19" ht="15">
      <c r="A96" s="17" t="s">
        <v>49</v>
      </c>
      <c r="N96" s="17"/>
      <c r="Q96" s="6"/>
    </row>
    <row r="97" spans="1:19">
      <c r="A97" s="3"/>
      <c r="B97" s="3">
        <v>2004</v>
      </c>
      <c r="C97" s="19">
        <v>2005</v>
      </c>
      <c r="D97" s="19">
        <v>2006</v>
      </c>
      <c r="E97" s="19">
        <v>2007</v>
      </c>
      <c r="F97" s="19">
        <v>2008</v>
      </c>
      <c r="G97" s="19">
        <v>2009</v>
      </c>
      <c r="H97" s="19">
        <v>2010</v>
      </c>
      <c r="I97" s="19">
        <v>2011</v>
      </c>
      <c r="J97" s="19">
        <v>2012</v>
      </c>
      <c r="K97" s="19">
        <v>2013</v>
      </c>
      <c r="L97" s="19">
        <v>2014</v>
      </c>
      <c r="M97" s="19">
        <v>2015</v>
      </c>
      <c r="N97" s="19">
        <v>2016</v>
      </c>
      <c r="O97" s="3">
        <v>2017</v>
      </c>
      <c r="P97" s="3">
        <v>2018</v>
      </c>
      <c r="Q97" s="3">
        <v>2019</v>
      </c>
      <c r="R97" s="3">
        <v>2020</v>
      </c>
      <c r="S97" s="3">
        <v>2021</v>
      </c>
    </row>
    <row r="98" spans="1:19">
      <c r="A98" s="2" t="s">
        <v>0</v>
      </c>
      <c r="B98" s="6">
        <v>72.599999999999994</v>
      </c>
      <c r="C98" s="20">
        <v>49.1</v>
      </c>
      <c r="D98" s="20">
        <v>45.4</v>
      </c>
      <c r="E98" s="20">
        <v>46.3</v>
      </c>
      <c r="F98" s="20">
        <v>95.4</v>
      </c>
      <c r="G98" s="20">
        <v>103.8</v>
      </c>
      <c r="H98" s="20">
        <v>96.6</v>
      </c>
      <c r="I98" s="20">
        <v>98.2</v>
      </c>
      <c r="J98" s="20">
        <v>94.4</v>
      </c>
      <c r="K98" s="6">
        <v>97</v>
      </c>
      <c r="L98" s="6">
        <v>105.3</v>
      </c>
      <c r="M98" s="6">
        <v>115</v>
      </c>
      <c r="N98" s="6">
        <v>115.6</v>
      </c>
      <c r="O98" s="20">
        <v>116.1</v>
      </c>
      <c r="P98" s="2">
        <v>122.6</v>
      </c>
      <c r="Q98" s="6">
        <v>130.69999999999999</v>
      </c>
      <c r="R98" s="6">
        <v>113.2</v>
      </c>
      <c r="S98" s="6">
        <v>120.6</v>
      </c>
    </row>
    <row r="99" spans="1:19">
      <c r="A99" s="2" t="s">
        <v>1</v>
      </c>
      <c r="B99" s="6">
        <v>215.779</v>
      </c>
      <c r="C99" s="20">
        <v>169.548</v>
      </c>
      <c r="D99" s="20">
        <v>176.495</v>
      </c>
      <c r="E99" s="20">
        <v>199.917</v>
      </c>
      <c r="F99" s="20">
        <v>142.18899999999999</v>
      </c>
      <c r="G99" s="20">
        <v>190.61600000000001</v>
      </c>
      <c r="H99" s="20">
        <v>152.595</v>
      </c>
      <c r="I99" s="20">
        <v>150.91300000000001</v>
      </c>
      <c r="J99" s="20">
        <v>153.94399999999999</v>
      </c>
      <c r="K99" s="6">
        <v>154.30699999999999</v>
      </c>
      <c r="L99" s="6">
        <v>156.06</v>
      </c>
      <c r="M99" s="6">
        <v>163.66300000000001</v>
      </c>
      <c r="N99" s="6">
        <v>154.17400000000001</v>
      </c>
      <c r="O99" s="20">
        <v>150.572</v>
      </c>
      <c r="P99" s="2">
        <v>150.19999999999999</v>
      </c>
      <c r="Q99" s="6">
        <v>162.71899999999999</v>
      </c>
      <c r="R99" s="6">
        <v>152.012</v>
      </c>
      <c r="S99" s="6">
        <v>148.23500000000001</v>
      </c>
    </row>
    <row r="100" spans="1:19">
      <c r="A100" s="2" t="s">
        <v>2</v>
      </c>
      <c r="B100" s="6">
        <v>114.089</v>
      </c>
      <c r="C100" s="20">
        <v>83.436000000000007</v>
      </c>
      <c r="D100" s="20">
        <v>87.897000000000006</v>
      </c>
      <c r="E100" s="20">
        <v>88.418999999999997</v>
      </c>
      <c r="F100" s="20">
        <v>103.369</v>
      </c>
      <c r="G100" s="20">
        <v>130.404</v>
      </c>
      <c r="H100" s="20">
        <v>143.732</v>
      </c>
      <c r="I100" s="20">
        <v>146.68100000000001</v>
      </c>
      <c r="J100" s="20">
        <v>158.709</v>
      </c>
      <c r="K100" s="6">
        <v>128.96899999999999</v>
      </c>
      <c r="L100" s="6">
        <v>142.05000000000001</v>
      </c>
      <c r="M100" s="6">
        <v>138.84</v>
      </c>
      <c r="N100" s="6">
        <v>131.9879</v>
      </c>
      <c r="O100" s="20">
        <v>135.36500000000001</v>
      </c>
      <c r="P100" s="2">
        <v>136.5</v>
      </c>
      <c r="Q100" s="6">
        <v>132.93969999999999</v>
      </c>
      <c r="R100" s="6">
        <v>120.1698</v>
      </c>
      <c r="S100" s="6">
        <v>129.477</v>
      </c>
    </row>
    <row r="101" spans="1:19">
      <c r="A101" s="2" t="s">
        <v>3</v>
      </c>
      <c r="B101" s="6">
        <v>98</v>
      </c>
      <c r="C101" s="20">
        <v>84.7</v>
      </c>
      <c r="D101" s="20">
        <v>100.2</v>
      </c>
      <c r="E101" s="20">
        <v>112.4</v>
      </c>
      <c r="F101" s="20">
        <v>116.2</v>
      </c>
      <c r="G101" s="20">
        <v>113</v>
      </c>
      <c r="H101" s="20">
        <v>113.7</v>
      </c>
      <c r="I101" s="20">
        <v>122.7</v>
      </c>
      <c r="J101" s="20">
        <v>111.9</v>
      </c>
      <c r="K101" s="6">
        <v>118.3</v>
      </c>
      <c r="L101" s="6">
        <v>109.2</v>
      </c>
      <c r="M101" s="6">
        <v>106.4</v>
      </c>
      <c r="N101" s="6">
        <v>121.8</v>
      </c>
      <c r="O101" s="20">
        <v>140.30000000000001</v>
      </c>
      <c r="P101" s="2">
        <v>153.30000000000001</v>
      </c>
      <c r="Q101" s="6">
        <v>157.80000000000001</v>
      </c>
      <c r="R101" s="6">
        <v>139.19999999999999</v>
      </c>
      <c r="S101" s="6">
        <v>150</v>
      </c>
    </row>
    <row r="102" spans="1:19">
      <c r="A102" s="2" t="s">
        <v>4</v>
      </c>
      <c r="B102" s="6">
        <v>56.966000000000001</v>
      </c>
      <c r="C102" s="20">
        <v>41.448</v>
      </c>
      <c r="D102" s="20">
        <v>38.380000000000003</v>
      </c>
      <c r="E102" s="20">
        <v>42.856000000000002</v>
      </c>
      <c r="F102" s="20">
        <v>64.05</v>
      </c>
      <c r="G102" s="20">
        <v>82.823999999999998</v>
      </c>
      <c r="H102" s="20">
        <v>76.239999999999995</v>
      </c>
      <c r="I102" s="20">
        <v>73.981999999999999</v>
      </c>
      <c r="J102" s="20">
        <v>74.763999999999996</v>
      </c>
      <c r="K102" s="6">
        <v>78.302999999999997</v>
      </c>
      <c r="L102" s="6">
        <v>81.209999999999994</v>
      </c>
      <c r="M102" s="6">
        <v>91.453000000000003</v>
      </c>
      <c r="N102" s="6">
        <v>86.635000000000005</v>
      </c>
      <c r="O102" s="20">
        <f>75.187+9.987</f>
        <v>85.173999999999992</v>
      </c>
      <c r="P102" s="2">
        <v>84.2</v>
      </c>
      <c r="Q102" s="6">
        <v>90.698999999999998</v>
      </c>
      <c r="R102" s="6">
        <v>72.897999999999996</v>
      </c>
      <c r="S102" s="6">
        <v>76.662000000000006</v>
      </c>
    </row>
    <row r="103" spans="1:19">
      <c r="A103" s="2" t="s">
        <v>5</v>
      </c>
      <c r="B103" s="6">
        <v>98.7</v>
      </c>
      <c r="C103" s="20">
        <v>63.1</v>
      </c>
      <c r="D103" s="20">
        <v>49.9</v>
      </c>
      <c r="E103" s="20">
        <v>55.9</v>
      </c>
      <c r="F103" s="20">
        <v>141.80000000000001</v>
      </c>
      <c r="G103" s="20">
        <v>112.17400000000001</v>
      </c>
      <c r="H103" s="20">
        <v>117.66200000000001</v>
      </c>
      <c r="I103" s="20">
        <v>127.67100000000001</v>
      </c>
      <c r="J103" s="20">
        <v>135.19999999999999</v>
      </c>
      <c r="K103" s="6">
        <v>118.9</v>
      </c>
      <c r="L103" s="6">
        <v>117</v>
      </c>
      <c r="M103" s="35">
        <v>163.6</v>
      </c>
      <c r="N103" s="20">
        <v>167.4</v>
      </c>
      <c r="O103" s="20">
        <v>166.4</v>
      </c>
      <c r="P103" s="2">
        <v>166</v>
      </c>
      <c r="Q103" s="6">
        <v>165.6</v>
      </c>
      <c r="R103" s="6">
        <v>154.69999999999999</v>
      </c>
      <c r="S103" s="6">
        <v>153.9</v>
      </c>
    </row>
    <row r="104" spans="1:19">
      <c r="A104" s="2" t="s">
        <v>6</v>
      </c>
      <c r="B104" s="6">
        <v>71.5</v>
      </c>
      <c r="C104" s="20">
        <v>44.9</v>
      </c>
      <c r="D104" s="20">
        <v>44.4</v>
      </c>
      <c r="E104" s="20">
        <v>45.4</v>
      </c>
      <c r="F104" s="20">
        <v>122.2</v>
      </c>
      <c r="G104" s="20">
        <v>122.2</v>
      </c>
      <c r="H104" s="20">
        <v>85.9</v>
      </c>
      <c r="I104" s="20">
        <v>81.5</v>
      </c>
      <c r="J104" s="20">
        <v>86.6</v>
      </c>
      <c r="K104" s="6">
        <v>84.956999999999994</v>
      </c>
      <c r="L104" s="6">
        <v>90.24</v>
      </c>
      <c r="M104" s="6">
        <v>86.748999999999995</v>
      </c>
      <c r="N104" s="6">
        <v>93.459000000000003</v>
      </c>
      <c r="O104" s="20">
        <v>82.825999999999993</v>
      </c>
      <c r="P104" s="2">
        <v>89.4</v>
      </c>
      <c r="Q104" s="6">
        <v>92.228999999999999</v>
      </c>
      <c r="R104" s="6">
        <v>92.516999999999996</v>
      </c>
      <c r="S104" s="6">
        <v>110.498</v>
      </c>
    </row>
    <row r="105" spans="1:19">
      <c r="A105" s="2" t="s">
        <v>7</v>
      </c>
      <c r="B105" s="6">
        <v>83.373999999999995</v>
      </c>
      <c r="C105" s="20">
        <v>75.733999999999995</v>
      </c>
      <c r="D105" s="20">
        <v>70.697000000000003</v>
      </c>
      <c r="E105" s="20">
        <v>0</v>
      </c>
      <c r="F105" s="20">
        <v>101.15600000000001</v>
      </c>
      <c r="G105" s="20">
        <v>104.831</v>
      </c>
      <c r="H105" s="20">
        <v>105.22</v>
      </c>
      <c r="I105" s="20">
        <v>106.017</v>
      </c>
      <c r="J105" s="20">
        <v>111.34</v>
      </c>
      <c r="K105" s="6">
        <v>117.327</v>
      </c>
      <c r="L105" s="6">
        <v>105.765</v>
      </c>
      <c r="M105" s="6">
        <v>110.754</v>
      </c>
      <c r="N105" s="6">
        <v>105.83499999999999</v>
      </c>
      <c r="O105" s="20">
        <v>113.095</v>
      </c>
      <c r="P105" s="2">
        <v>111.2</v>
      </c>
      <c r="Q105" s="6">
        <v>109.226</v>
      </c>
      <c r="R105" s="6">
        <v>90.748000000000005</v>
      </c>
      <c r="S105" s="6">
        <v>112.44499999999999</v>
      </c>
    </row>
    <row r="106" spans="1:19">
      <c r="A106" s="2" t="s">
        <v>8</v>
      </c>
      <c r="B106" s="6">
        <v>25.466999999999999</v>
      </c>
      <c r="C106" s="20">
        <v>19.933</v>
      </c>
      <c r="D106" s="20">
        <v>20.882999999999999</v>
      </c>
      <c r="E106" s="20">
        <v>22.126000000000001</v>
      </c>
      <c r="F106" s="20">
        <v>29.132999999999999</v>
      </c>
      <c r="G106" s="20">
        <v>30.047999999999998</v>
      </c>
      <c r="H106" s="20">
        <v>32.088999999999999</v>
      </c>
      <c r="I106" s="20">
        <v>35.259</v>
      </c>
      <c r="J106" s="20">
        <v>33.747999999999998</v>
      </c>
      <c r="K106" s="6">
        <v>25.614999999999998</v>
      </c>
      <c r="L106" s="6">
        <v>28.117000000000001</v>
      </c>
      <c r="M106" s="6">
        <v>29.231999999999999</v>
      </c>
      <c r="N106" s="6">
        <v>30.610052</v>
      </c>
      <c r="O106" s="20">
        <v>31.85</v>
      </c>
      <c r="P106" s="2">
        <v>31.6</v>
      </c>
      <c r="Q106" s="6">
        <v>35.511845999999998</v>
      </c>
      <c r="R106" s="6">
        <v>29.490155000000001</v>
      </c>
      <c r="S106" s="6">
        <v>33.527000000000001</v>
      </c>
    </row>
    <row r="107" spans="1:19">
      <c r="A107" s="2" t="s">
        <v>9</v>
      </c>
      <c r="B107" s="6">
        <v>128.96899999999999</v>
      </c>
      <c r="C107" s="20">
        <v>70.269000000000005</v>
      </c>
      <c r="D107" s="20">
        <v>86.082999999999998</v>
      </c>
      <c r="E107" s="20">
        <v>104.06399999999999</v>
      </c>
      <c r="F107" s="20">
        <v>155.36600000000001</v>
      </c>
      <c r="G107" s="20">
        <v>88.891999999999996</v>
      </c>
      <c r="H107" s="20">
        <v>82.572000000000003</v>
      </c>
      <c r="I107" s="20">
        <v>77.893000000000001</v>
      </c>
      <c r="J107" s="20">
        <v>81.096000000000004</v>
      </c>
      <c r="K107" s="6">
        <v>91.230999999999995</v>
      </c>
      <c r="L107" s="6">
        <v>95.594999999999999</v>
      </c>
      <c r="M107" s="6">
        <v>101.86199999999999</v>
      </c>
      <c r="N107" s="6">
        <v>104.363</v>
      </c>
      <c r="O107" s="20">
        <f>93.185+17.109</f>
        <v>110.29400000000001</v>
      </c>
      <c r="P107" s="2">
        <v>88.7</v>
      </c>
      <c r="Q107" s="6">
        <v>84.826999999999998</v>
      </c>
      <c r="R107" s="6">
        <v>74.114000000000004</v>
      </c>
      <c r="S107" s="6">
        <v>85.593999999999994</v>
      </c>
    </row>
    <row r="108" spans="1:19">
      <c r="A108" s="2" t="s">
        <v>10</v>
      </c>
      <c r="B108" s="6">
        <v>69.099999999999994</v>
      </c>
      <c r="C108" s="20">
        <v>40.9</v>
      </c>
      <c r="D108" s="20">
        <v>44.7</v>
      </c>
      <c r="E108" s="20">
        <v>44.4</v>
      </c>
      <c r="F108" s="20">
        <v>66.2</v>
      </c>
      <c r="G108" s="20">
        <v>62.4</v>
      </c>
      <c r="H108" s="20">
        <v>71.3</v>
      </c>
      <c r="I108" s="20">
        <v>71.099999999999994</v>
      </c>
      <c r="J108" s="20">
        <v>66.400000000000006</v>
      </c>
      <c r="K108" s="6">
        <v>69.099999999999994</v>
      </c>
      <c r="L108" s="6">
        <v>69.8</v>
      </c>
      <c r="M108" s="6">
        <v>67.7</v>
      </c>
      <c r="N108" s="6">
        <v>72</v>
      </c>
      <c r="O108" s="20">
        <v>70.599999999999994</v>
      </c>
      <c r="P108" s="2">
        <v>83.3</v>
      </c>
      <c r="Q108" s="6">
        <v>76</v>
      </c>
      <c r="R108" s="6">
        <v>73.400000000000006</v>
      </c>
      <c r="S108" s="6">
        <v>75.099999999999994</v>
      </c>
    </row>
    <row r="109" spans="1:19">
      <c r="A109" s="2" t="s">
        <v>11</v>
      </c>
      <c r="B109" s="6">
        <v>70.3</v>
      </c>
      <c r="C109" s="20">
        <v>60.1</v>
      </c>
      <c r="D109" s="20">
        <v>62.6</v>
      </c>
      <c r="E109" s="20">
        <v>64.7</v>
      </c>
      <c r="F109" s="20">
        <v>64.099999999999994</v>
      </c>
      <c r="G109" s="20">
        <v>76.400000000000006</v>
      </c>
      <c r="H109" s="20">
        <v>69.8</v>
      </c>
      <c r="I109" s="20">
        <v>65.7</v>
      </c>
      <c r="J109" s="20">
        <v>68.5</v>
      </c>
      <c r="K109" s="6">
        <v>72.599999999999994</v>
      </c>
      <c r="L109" s="6">
        <v>61</v>
      </c>
      <c r="M109" s="6">
        <v>63.6</v>
      </c>
      <c r="N109" s="6">
        <v>68.099999999999994</v>
      </c>
      <c r="O109" s="20">
        <v>64.2</v>
      </c>
      <c r="P109" s="2">
        <v>68.8</v>
      </c>
      <c r="Q109" s="6">
        <v>68.8</v>
      </c>
      <c r="R109" s="6">
        <v>64.2</v>
      </c>
      <c r="S109" s="6">
        <v>65.3</v>
      </c>
    </row>
    <row r="110" spans="1:19">
      <c r="A110" s="2" t="s">
        <v>12</v>
      </c>
      <c r="B110" s="6">
        <v>73</v>
      </c>
      <c r="C110" s="20">
        <v>47.085000000000001</v>
      </c>
      <c r="D110" s="20">
        <v>51.514000000000003</v>
      </c>
      <c r="E110" s="20">
        <v>54.673999999999999</v>
      </c>
      <c r="F110" s="20">
        <v>65.558000000000007</v>
      </c>
      <c r="G110" s="20">
        <v>75.566000000000003</v>
      </c>
      <c r="H110" s="20">
        <v>77.126000000000005</v>
      </c>
      <c r="I110" s="20">
        <v>78.616</v>
      </c>
      <c r="J110" s="20">
        <v>79.221000000000004</v>
      </c>
      <c r="K110" s="6">
        <v>84.037999999999997</v>
      </c>
      <c r="L110" s="6">
        <v>81.004000000000005</v>
      </c>
      <c r="M110" s="6">
        <v>79.757000000000005</v>
      </c>
      <c r="N110" s="6">
        <v>82.608000000000004</v>
      </c>
      <c r="O110" s="20">
        <v>68.528000000000006</v>
      </c>
      <c r="P110" s="2">
        <v>70.099999999999994</v>
      </c>
      <c r="Q110" s="6">
        <v>72.614000000000004</v>
      </c>
      <c r="R110" s="6">
        <v>60.567</v>
      </c>
      <c r="S110" s="6">
        <v>60.884</v>
      </c>
    </row>
    <row r="111" spans="1:19" s="3" customFormat="1">
      <c r="A111" s="3" t="str">
        <f>A88</f>
        <v>Total</v>
      </c>
      <c r="B111" s="8">
        <f t="shared" ref="B111:E111" si="23">SUM(B98:B110)</f>
        <v>1177.8439999999998</v>
      </c>
      <c r="C111" s="22">
        <f t="shared" si="23"/>
        <v>850.25300000000004</v>
      </c>
      <c r="D111" s="22">
        <f t="shared" si="23"/>
        <v>879.14900000000011</v>
      </c>
      <c r="E111" s="22">
        <f t="shared" si="23"/>
        <v>881.15599999999984</v>
      </c>
      <c r="F111" s="22">
        <f t="shared" ref="F111:N111" si="24">SUM(F98:F110)</f>
        <v>1266.721</v>
      </c>
      <c r="G111" s="22">
        <f t="shared" si="24"/>
        <v>1293.1550000000002</v>
      </c>
      <c r="H111" s="22">
        <f t="shared" si="24"/>
        <v>1224.5360000000001</v>
      </c>
      <c r="I111" s="22">
        <f t="shared" si="24"/>
        <v>1236.232</v>
      </c>
      <c r="J111" s="22">
        <f t="shared" si="24"/>
        <v>1255.8220000000001</v>
      </c>
      <c r="K111" s="22">
        <f t="shared" si="24"/>
        <v>1240.6469999999997</v>
      </c>
      <c r="L111" s="22">
        <f t="shared" si="24"/>
        <v>1242.3409999999999</v>
      </c>
      <c r="M111" s="22">
        <f t="shared" si="24"/>
        <v>1318.6100000000001</v>
      </c>
      <c r="N111" s="22">
        <f t="shared" si="24"/>
        <v>1334.5719519999998</v>
      </c>
      <c r="O111" s="22">
        <f t="shared" ref="O111:P111" si="25">SUM(O98:O110)</f>
        <v>1335.3040000000001</v>
      </c>
      <c r="P111" s="22">
        <f t="shared" si="25"/>
        <v>1355.8999999999999</v>
      </c>
      <c r="Q111" s="8">
        <v>1379.6655459999999</v>
      </c>
      <c r="R111" s="8">
        <f>SUM(R98:R110)</f>
        <v>1237.2159550000001</v>
      </c>
      <c r="S111" s="8">
        <f>SUM(S98:S110)</f>
        <v>1322.222</v>
      </c>
    </row>
    <row r="112" spans="1:19">
      <c r="A112" s="2" t="s">
        <v>13</v>
      </c>
      <c r="B112" s="6">
        <v>23.129000000000001</v>
      </c>
      <c r="C112" s="20">
        <v>16.439</v>
      </c>
      <c r="D112" s="20">
        <v>14.51</v>
      </c>
      <c r="E112" s="20">
        <v>11.459</v>
      </c>
      <c r="F112" s="20">
        <v>14.808</v>
      </c>
      <c r="G112" s="20">
        <v>14.792999999999999</v>
      </c>
      <c r="H112" s="20">
        <v>14.797000000000001</v>
      </c>
      <c r="I112" s="20">
        <v>15.087999999999999</v>
      </c>
      <c r="J112" s="20">
        <v>14.467000000000001</v>
      </c>
      <c r="K112" s="6">
        <v>14.093999999999999</v>
      </c>
      <c r="L112" s="6">
        <v>10.622999999999999</v>
      </c>
      <c r="M112" s="6">
        <v>11.7</v>
      </c>
      <c r="N112" s="6">
        <v>11.108000000000001</v>
      </c>
      <c r="O112" s="20">
        <v>11.374000000000001</v>
      </c>
      <c r="P112" s="2">
        <v>12.3</v>
      </c>
      <c r="Q112" s="6">
        <v>12.365</v>
      </c>
      <c r="R112" s="6">
        <v>12.114000000000001</v>
      </c>
      <c r="S112" s="6">
        <v>13.895</v>
      </c>
    </row>
    <row r="113" spans="1:19">
      <c r="A113" s="2" t="s">
        <v>15</v>
      </c>
      <c r="B113" s="30"/>
      <c r="C113" s="30"/>
      <c r="D113" s="30"/>
      <c r="E113" s="30"/>
      <c r="F113" s="30"/>
      <c r="G113" s="30"/>
      <c r="H113" s="20">
        <v>7.2889999999999997</v>
      </c>
      <c r="I113" s="20">
        <v>3.968</v>
      </c>
      <c r="J113" s="20">
        <v>3.1379999999999999</v>
      </c>
      <c r="K113" s="6">
        <v>3.5009999999999999</v>
      </c>
      <c r="L113" s="6">
        <v>2.4460000000000002</v>
      </c>
      <c r="M113" s="6">
        <v>2.375</v>
      </c>
      <c r="N113" s="6">
        <v>2.4765000000000001</v>
      </c>
      <c r="O113" s="20">
        <v>2.581</v>
      </c>
      <c r="P113" s="2">
        <v>2.5</v>
      </c>
      <c r="Q113" s="6">
        <v>3.0895999999999999</v>
      </c>
      <c r="R113" s="6">
        <v>4.2709000000000001</v>
      </c>
      <c r="S113" s="6">
        <v>3.0379999999999998</v>
      </c>
    </row>
    <row r="114" spans="1:19">
      <c r="A114" s="2" t="s">
        <v>16</v>
      </c>
      <c r="B114" s="30"/>
      <c r="C114" s="30"/>
      <c r="D114" s="30"/>
      <c r="E114" s="30"/>
      <c r="F114" s="30"/>
      <c r="G114" s="30"/>
      <c r="H114" s="20">
        <v>0.55600000000000005</v>
      </c>
      <c r="I114" s="20">
        <v>0.42899999999999999</v>
      </c>
      <c r="J114" s="20">
        <v>0.42499999999999999</v>
      </c>
      <c r="K114" s="6">
        <v>0.434</v>
      </c>
      <c r="L114" s="6">
        <v>0.39100000000000001</v>
      </c>
      <c r="M114" s="6">
        <v>0.42199999999999999</v>
      </c>
      <c r="N114" s="6">
        <v>0.46869699999999997</v>
      </c>
      <c r="O114" s="20">
        <v>0.46800000000000003</v>
      </c>
      <c r="P114" s="2">
        <v>0.4</v>
      </c>
      <c r="Q114" s="6">
        <v>0.64670399999999995</v>
      </c>
      <c r="R114" s="6">
        <v>0.52626700000000004</v>
      </c>
      <c r="S114" s="6">
        <v>0.46800000000000003</v>
      </c>
    </row>
    <row r="115" spans="1:19">
      <c r="A115" s="2" t="s">
        <v>17</v>
      </c>
      <c r="B115" s="30"/>
      <c r="C115" s="30"/>
      <c r="D115" s="30"/>
      <c r="E115" s="30"/>
      <c r="F115" s="30"/>
      <c r="G115" s="30"/>
      <c r="H115" s="20">
        <v>1.3740000000000001</v>
      </c>
      <c r="I115" s="20">
        <v>1.0880000000000001</v>
      </c>
      <c r="J115" s="20">
        <v>0.86899999999999999</v>
      </c>
      <c r="K115" s="6">
        <v>1.119</v>
      </c>
      <c r="L115" s="6">
        <v>1.109</v>
      </c>
      <c r="M115" s="6">
        <v>1.0669999999999999</v>
      </c>
      <c r="N115" s="6">
        <v>0.95089900000000005</v>
      </c>
      <c r="O115" s="20">
        <v>1.048</v>
      </c>
      <c r="P115" s="6">
        <v>1</v>
      </c>
      <c r="Q115" s="6">
        <v>1.214656</v>
      </c>
      <c r="R115" s="6">
        <v>1.069474</v>
      </c>
      <c r="S115" s="6">
        <v>1.157</v>
      </c>
    </row>
    <row r="116" spans="1:19">
      <c r="A116" s="2" t="s">
        <v>18</v>
      </c>
      <c r="B116" s="30"/>
      <c r="C116" s="30"/>
      <c r="D116" s="30"/>
      <c r="E116" s="30"/>
      <c r="F116" s="30"/>
      <c r="G116" s="30"/>
      <c r="H116" s="15">
        <v>0.52600000000000002</v>
      </c>
      <c r="I116" s="15">
        <v>0.58699999999999997</v>
      </c>
      <c r="J116" s="15">
        <v>0.73899999999999999</v>
      </c>
      <c r="K116" s="15">
        <v>0.94799999999999995</v>
      </c>
      <c r="L116" s="15">
        <v>0.77900000000000003</v>
      </c>
      <c r="M116" s="15">
        <v>0.871</v>
      </c>
      <c r="N116" s="15">
        <v>0.96223899999999996</v>
      </c>
      <c r="O116" s="20">
        <v>0.88200000000000001</v>
      </c>
      <c r="P116" s="6">
        <v>1.1000000000000001</v>
      </c>
      <c r="Q116" s="6">
        <v>0.94278700000000004</v>
      </c>
      <c r="R116" s="6">
        <v>0.81792500000000001</v>
      </c>
      <c r="S116" s="6">
        <v>0.63500000000000001</v>
      </c>
    </row>
    <row r="117" spans="1:19" s="3" customFormat="1">
      <c r="A117" s="3" t="str">
        <f>A25</f>
        <v>Total (incl. small universities)</v>
      </c>
      <c r="B117" s="8">
        <f>SUM(B111:B116)</f>
        <v>1200.9729999999997</v>
      </c>
      <c r="C117" s="8">
        <f t="shared" ref="C117:N117" si="26">SUM(C111:C116)</f>
        <v>866.69200000000001</v>
      </c>
      <c r="D117" s="8">
        <f t="shared" si="26"/>
        <v>893.65900000000011</v>
      </c>
      <c r="E117" s="8">
        <f t="shared" si="26"/>
        <v>892.61499999999978</v>
      </c>
      <c r="F117" s="8">
        <f t="shared" si="26"/>
        <v>1281.529</v>
      </c>
      <c r="G117" s="8">
        <f t="shared" si="26"/>
        <v>1307.9480000000001</v>
      </c>
      <c r="H117" s="8">
        <f t="shared" si="26"/>
        <v>1249.0780000000002</v>
      </c>
      <c r="I117" s="8">
        <f t="shared" si="26"/>
        <v>1257.3920000000001</v>
      </c>
      <c r="J117" s="8">
        <f t="shared" si="26"/>
        <v>1275.46</v>
      </c>
      <c r="K117" s="8">
        <f t="shared" si="26"/>
        <v>1260.7429999999997</v>
      </c>
      <c r="L117" s="8">
        <f t="shared" si="26"/>
        <v>1257.6889999999999</v>
      </c>
      <c r="M117" s="8">
        <f t="shared" si="26"/>
        <v>1335.0450000000003</v>
      </c>
      <c r="N117" s="8">
        <f t="shared" si="26"/>
        <v>1350.5382869999996</v>
      </c>
      <c r="O117" s="8">
        <f t="shared" ref="O117:P117" si="27">SUM(O111:O116)</f>
        <v>1351.6570000000002</v>
      </c>
      <c r="P117" s="8">
        <f t="shared" si="27"/>
        <v>1373.1999999999998</v>
      </c>
      <c r="Q117" s="8">
        <v>1397.924293</v>
      </c>
      <c r="R117" s="8">
        <f>SUM(R111:R116)</f>
        <v>1256.0145210000001</v>
      </c>
      <c r="S117" s="8">
        <f>SUM(S111:S116)</f>
        <v>1341.415</v>
      </c>
    </row>
    <row r="120" spans="1:19">
      <c r="A120" s="3"/>
      <c r="B120" s="3">
        <v>2004</v>
      </c>
      <c r="C120" s="19">
        <v>2005</v>
      </c>
      <c r="D120" s="19">
        <v>2006</v>
      </c>
      <c r="E120" s="19">
        <v>2007</v>
      </c>
      <c r="F120" s="19">
        <v>2008</v>
      </c>
      <c r="G120" s="19">
        <v>2009</v>
      </c>
      <c r="H120" s="19">
        <v>2010</v>
      </c>
      <c r="I120" s="19">
        <v>2011</v>
      </c>
      <c r="J120" s="19">
        <v>2012</v>
      </c>
      <c r="K120" s="19">
        <v>2013</v>
      </c>
      <c r="L120" s="19">
        <v>2014</v>
      </c>
      <c r="M120" s="19">
        <v>2015</v>
      </c>
      <c r="N120" s="19">
        <v>2016</v>
      </c>
      <c r="O120" s="3">
        <v>2017</v>
      </c>
      <c r="P120" s="3">
        <v>2018</v>
      </c>
      <c r="Q120" s="3">
        <v>2019</v>
      </c>
      <c r="R120" s="3">
        <v>2020</v>
      </c>
      <c r="S120" s="3">
        <v>2021</v>
      </c>
    </row>
    <row r="121" spans="1:19">
      <c r="A121" s="2" t="s">
        <v>0</v>
      </c>
      <c r="B121" s="6"/>
      <c r="C121" s="20"/>
      <c r="D121" s="20"/>
      <c r="E121" s="20"/>
      <c r="F121" s="20"/>
      <c r="G121" s="20"/>
      <c r="H121" s="20"/>
      <c r="I121" s="20"/>
      <c r="J121" s="20"/>
      <c r="K121" s="6"/>
      <c r="L121" s="6"/>
      <c r="M121" s="6"/>
      <c r="N121" s="6"/>
      <c r="O121" s="6"/>
      <c r="Q121" s="6"/>
    </row>
    <row r="122" spans="1:19">
      <c r="A122" s="2" t="s">
        <v>1</v>
      </c>
      <c r="B122" s="6"/>
      <c r="C122" s="20"/>
      <c r="D122" s="20"/>
      <c r="E122" s="20"/>
      <c r="F122" s="20"/>
      <c r="G122" s="20"/>
      <c r="H122" s="20"/>
      <c r="I122" s="20"/>
      <c r="J122" s="20"/>
      <c r="K122" s="6"/>
      <c r="L122" s="6"/>
      <c r="M122" s="6"/>
      <c r="N122" s="6"/>
      <c r="O122" s="6"/>
      <c r="Q122" s="6"/>
    </row>
    <row r="123" spans="1:19">
      <c r="A123" s="2" t="s">
        <v>2</v>
      </c>
      <c r="B123" s="6"/>
      <c r="C123" s="20"/>
      <c r="D123" s="20"/>
      <c r="E123" s="20"/>
      <c r="F123" s="20"/>
      <c r="G123" s="20"/>
      <c r="H123" s="20"/>
      <c r="I123" s="20"/>
      <c r="J123" s="20"/>
      <c r="K123" s="6"/>
      <c r="L123" s="6"/>
      <c r="M123" s="6"/>
      <c r="N123" s="6"/>
      <c r="O123" s="6"/>
      <c r="Q123" s="6"/>
    </row>
    <row r="124" spans="1:19">
      <c r="A124" s="2" t="s">
        <v>3</v>
      </c>
      <c r="B124" s="6"/>
      <c r="C124" s="20"/>
      <c r="D124" s="20"/>
      <c r="E124" s="20"/>
      <c r="F124" s="20"/>
      <c r="G124" s="20"/>
      <c r="H124" s="20"/>
      <c r="I124" s="20"/>
      <c r="J124" s="20"/>
      <c r="K124" s="6"/>
      <c r="L124" s="6"/>
      <c r="M124" s="6"/>
      <c r="N124" s="6"/>
      <c r="O124" s="6"/>
      <c r="Q124" s="6"/>
    </row>
    <row r="125" spans="1:19">
      <c r="A125" s="2" t="s">
        <v>4</v>
      </c>
      <c r="B125" s="6"/>
      <c r="C125" s="20"/>
      <c r="D125" s="20"/>
      <c r="E125" s="20"/>
      <c r="F125" s="20"/>
      <c r="G125" s="20"/>
      <c r="H125" s="20"/>
      <c r="I125" s="20"/>
      <c r="J125" s="20"/>
      <c r="K125" s="6"/>
      <c r="L125" s="6"/>
      <c r="M125" s="6"/>
      <c r="N125" s="6"/>
      <c r="O125" s="6">
        <v>9.9870000000000001</v>
      </c>
      <c r="P125" s="2">
        <v>9.9030000000000005</v>
      </c>
      <c r="Q125" s="6">
        <v>10.816000000000001</v>
      </c>
      <c r="R125" s="2">
        <v>10.891999999999999</v>
      </c>
      <c r="S125" s="6">
        <v>11.67</v>
      </c>
    </row>
    <row r="126" spans="1:19">
      <c r="A126" s="2" t="s">
        <v>5</v>
      </c>
      <c r="B126" s="6"/>
      <c r="C126" s="20"/>
      <c r="D126" s="20"/>
      <c r="E126" s="20"/>
      <c r="F126" s="20"/>
      <c r="G126" s="20"/>
      <c r="H126" s="20"/>
      <c r="I126" s="20"/>
      <c r="J126" s="20"/>
      <c r="K126" s="6"/>
      <c r="L126" s="6"/>
      <c r="M126" s="20"/>
      <c r="N126" s="20"/>
      <c r="O126" s="6"/>
      <c r="Q126" s="6"/>
    </row>
    <row r="127" spans="1:19">
      <c r="A127" s="2" t="s">
        <v>6</v>
      </c>
      <c r="B127" s="6"/>
      <c r="C127" s="20"/>
      <c r="D127" s="20"/>
      <c r="E127" s="20"/>
      <c r="F127" s="20"/>
      <c r="G127" s="20"/>
      <c r="H127" s="20"/>
      <c r="I127" s="20"/>
      <c r="J127" s="20"/>
      <c r="K127" s="6"/>
      <c r="L127" s="6"/>
      <c r="M127" s="6"/>
      <c r="N127" s="6"/>
      <c r="O127" s="6"/>
      <c r="Q127" s="6"/>
    </row>
    <row r="128" spans="1:19">
      <c r="A128" s="2" t="s">
        <v>7</v>
      </c>
      <c r="B128" s="6"/>
      <c r="C128" s="20"/>
      <c r="D128" s="20"/>
      <c r="E128" s="20"/>
      <c r="F128" s="20"/>
      <c r="G128" s="20"/>
      <c r="H128" s="20"/>
      <c r="I128" s="20"/>
      <c r="J128" s="20"/>
      <c r="K128" s="6"/>
      <c r="L128" s="6"/>
      <c r="M128" s="6"/>
      <c r="N128" s="6"/>
      <c r="O128" s="6"/>
      <c r="Q128" s="6"/>
    </row>
    <row r="129" spans="1:19">
      <c r="A129" s="2" t="s">
        <v>8</v>
      </c>
      <c r="B129" s="6"/>
      <c r="C129" s="20"/>
      <c r="D129" s="20"/>
      <c r="E129" s="20"/>
      <c r="F129" s="20"/>
      <c r="G129" s="20"/>
      <c r="H129" s="20"/>
      <c r="I129" s="20"/>
      <c r="J129" s="20"/>
      <c r="K129" s="6"/>
      <c r="L129" s="6"/>
      <c r="M129" s="6"/>
      <c r="N129" s="6"/>
      <c r="O129" s="6"/>
      <c r="Q129" s="6"/>
    </row>
    <row r="130" spans="1:19">
      <c r="A130" s="2" t="s">
        <v>9</v>
      </c>
      <c r="B130" s="6"/>
      <c r="C130" s="20"/>
      <c r="D130" s="20"/>
      <c r="E130" s="20"/>
      <c r="F130" s="20"/>
      <c r="G130" s="20"/>
      <c r="H130" s="20"/>
      <c r="I130" s="20"/>
      <c r="J130" s="20"/>
      <c r="K130" s="6"/>
      <c r="L130" s="6"/>
      <c r="M130" s="6"/>
      <c r="N130" s="6"/>
      <c r="O130" s="6">
        <v>17.109000000000002</v>
      </c>
      <c r="P130" s="2">
        <v>26.24</v>
      </c>
      <c r="Q130" s="6">
        <v>16.271000000000001</v>
      </c>
      <c r="R130" s="2">
        <v>25.446999999999999</v>
      </c>
      <c r="S130" s="6">
        <v>22.181000000000001</v>
      </c>
    </row>
    <row r="131" spans="1:19">
      <c r="A131" s="2" t="s">
        <v>10</v>
      </c>
      <c r="B131" s="6"/>
      <c r="C131" s="20"/>
      <c r="D131" s="20"/>
      <c r="E131" s="20"/>
      <c r="F131" s="20"/>
      <c r="G131" s="20"/>
      <c r="H131" s="20"/>
      <c r="I131" s="20"/>
      <c r="J131" s="20"/>
      <c r="K131" s="6"/>
      <c r="L131" s="6"/>
      <c r="M131" s="6"/>
      <c r="N131" s="6"/>
      <c r="O131" s="6"/>
      <c r="Q131" s="6"/>
    </row>
    <row r="132" spans="1:19">
      <c r="A132" s="2" t="s">
        <v>11</v>
      </c>
      <c r="B132" s="6"/>
      <c r="C132" s="20"/>
      <c r="D132" s="20"/>
      <c r="E132" s="20"/>
      <c r="F132" s="20"/>
      <c r="G132" s="20"/>
      <c r="H132" s="20"/>
      <c r="I132" s="20"/>
      <c r="J132" s="20"/>
      <c r="K132" s="6"/>
      <c r="L132" s="6"/>
      <c r="M132" s="6"/>
      <c r="N132" s="6"/>
      <c r="O132" s="6"/>
      <c r="Q132" s="6"/>
    </row>
    <row r="133" spans="1:19">
      <c r="A133" s="2" t="s">
        <v>12</v>
      </c>
      <c r="B133" s="6"/>
      <c r="C133" s="20"/>
      <c r="D133" s="20"/>
      <c r="E133" s="20"/>
      <c r="F133" s="20"/>
      <c r="G133" s="20"/>
      <c r="H133" s="20"/>
      <c r="I133" s="20"/>
      <c r="J133" s="20"/>
      <c r="K133" s="6"/>
      <c r="L133" s="6"/>
      <c r="M133" s="6"/>
      <c r="N133" s="6"/>
      <c r="O133" s="6"/>
      <c r="Q133" s="6"/>
      <c r="R133" s="3"/>
      <c r="S133" s="3"/>
    </row>
    <row r="134" spans="1:19">
      <c r="A134" s="3" t="str">
        <f>A111</f>
        <v>Total</v>
      </c>
      <c r="B134" s="8">
        <f t="shared" ref="B134:E134" si="28">SUM(B121:B133)</f>
        <v>0</v>
      </c>
      <c r="C134" s="22">
        <f t="shared" si="28"/>
        <v>0</v>
      </c>
      <c r="D134" s="22">
        <f t="shared" si="28"/>
        <v>0</v>
      </c>
      <c r="E134" s="22">
        <f t="shared" si="28"/>
        <v>0</v>
      </c>
      <c r="F134" s="22">
        <f t="shared" ref="F134:P134" si="29">SUM(F121:F133)</f>
        <v>0</v>
      </c>
      <c r="G134" s="22">
        <f t="shared" si="29"/>
        <v>0</v>
      </c>
      <c r="H134" s="22">
        <f t="shared" si="29"/>
        <v>0</v>
      </c>
      <c r="I134" s="22">
        <f t="shared" si="29"/>
        <v>0</v>
      </c>
      <c r="J134" s="22">
        <f t="shared" si="29"/>
        <v>0</v>
      </c>
      <c r="K134" s="22">
        <f t="shared" si="29"/>
        <v>0</v>
      </c>
      <c r="L134" s="22">
        <f t="shared" si="29"/>
        <v>0</v>
      </c>
      <c r="M134" s="22">
        <f t="shared" si="29"/>
        <v>0</v>
      </c>
      <c r="N134" s="22">
        <f t="shared" si="29"/>
        <v>0</v>
      </c>
      <c r="O134" s="22">
        <f t="shared" si="29"/>
        <v>27.096000000000004</v>
      </c>
      <c r="P134" s="22">
        <f t="shared" si="29"/>
        <v>36.143000000000001</v>
      </c>
      <c r="Q134" s="8">
        <f>SUM(Q121:Q133)</f>
        <v>27.087000000000003</v>
      </c>
      <c r="R134" s="8">
        <f>SUM(R121:R133)</f>
        <v>36.338999999999999</v>
      </c>
      <c r="S134" s="8">
        <f>SUM(S121:S133)</f>
        <v>33.850999999999999</v>
      </c>
    </row>
    <row r="135" spans="1:19">
      <c r="A135" s="2" t="s">
        <v>13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18"/>
      <c r="Q135" s="20"/>
    </row>
    <row r="136" spans="1:19">
      <c r="A136" s="2" t="s">
        <v>15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18"/>
      <c r="Q136" s="20"/>
    </row>
    <row r="137" spans="1:19">
      <c r="A137" s="2" t="s">
        <v>16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18"/>
      <c r="Q137" s="20"/>
    </row>
    <row r="138" spans="1:19">
      <c r="A138" s="2" t="s">
        <v>17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</row>
    <row r="139" spans="1:19">
      <c r="A139" s="2" t="s">
        <v>18</v>
      </c>
      <c r="B139" s="20"/>
      <c r="C139" s="20"/>
      <c r="D139" s="20"/>
      <c r="E139" s="20"/>
      <c r="F139" s="20"/>
      <c r="G139" s="20"/>
      <c r="H139" s="21"/>
      <c r="I139" s="21"/>
      <c r="J139" s="21"/>
      <c r="K139" s="21"/>
      <c r="L139" s="21"/>
      <c r="M139" s="21"/>
      <c r="N139" s="21"/>
      <c r="O139" s="20"/>
      <c r="P139" s="20"/>
      <c r="Q139" s="20"/>
      <c r="R139" s="3"/>
      <c r="S139" s="3"/>
    </row>
    <row r="140" spans="1:19">
      <c r="A140" s="3" t="str">
        <f>A48</f>
        <v>Total (incl. small universities)</v>
      </c>
      <c r="B140" s="8">
        <f>SUM(B134:B139)</f>
        <v>0</v>
      </c>
      <c r="C140" s="8">
        <f t="shared" ref="C140:P140" si="30">SUM(C134:C139)</f>
        <v>0</v>
      </c>
      <c r="D140" s="8">
        <f t="shared" si="30"/>
        <v>0</v>
      </c>
      <c r="E140" s="8">
        <f t="shared" si="30"/>
        <v>0</v>
      </c>
      <c r="F140" s="8">
        <f t="shared" si="30"/>
        <v>0</v>
      </c>
      <c r="G140" s="8">
        <f t="shared" si="30"/>
        <v>0</v>
      </c>
      <c r="H140" s="8">
        <f t="shared" si="30"/>
        <v>0</v>
      </c>
      <c r="I140" s="8">
        <f t="shared" si="30"/>
        <v>0</v>
      </c>
      <c r="J140" s="8">
        <f t="shared" si="30"/>
        <v>0</v>
      </c>
      <c r="K140" s="8">
        <f t="shared" si="30"/>
        <v>0</v>
      </c>
      <c r="L140" s="8">
        <f t="shared" si="30"/>
        <v>0</v>
      </c>
      <c r="M140" s="8">
        <f t="shared" si="30"/>
        <v>0</v>
      </c>
      <c r="N140" s="8">
        <f t="shared" si="30"/>
        <v>0</v>
      </c>
      <c r="O140" s="8">
        <f t="shared" si="30"/>
        <v>27.096000000000004</v>
      </c>
      <c r="P140" s="8">
        <f t="shared" si="30"/>
        <v>36.143000000000001</v>
      </c>
      <c r="Q140" s="8">
        <f>SUM(Q134:Q139)</f>
        <v>27.087000000000003</v>
      </c>
      <c r="R140" s="8">
        <f>SUM(R134:R139)</f>
        <v>36.338999999999999</v>
      </c>
      <c r="S140" s="8">
        <f>SUM(S134:S139)</f>
        <v>33.850999999999999</v>
      </c>
    </row>
    <row r="143" spans="1:19">
      <c r="A143" s="2" t="str">
        <f>'income-percent'!A96</f>
        <v>Source: CFI and DUO-reports based on the university annual reports</v>
      </c>
    </row>
    <row r="144" spans="1:19">
      <c r="A144" s="29" t="s">
        <v>14</v>
      </c>
    </row>
    <row r="145" spans="1:1">
      <c r="A145" s="26"/>
    </row>
    <row r="146" spans="1:1">
      <c r="A146" s="3" t="s">
        <v>50</v>
      </c>
    </row>
    <row r="147" spans="1:1">
      <c r="A147" s="2" t="str">
        <f>Income!A147</f>
        <v xml:space="preserve">Since 2008, data have been collected in accordance with the new Ministery of OCW guidelines (Richtlijn Jaarverslag Onderwijs, Toelichtende brochure)  </v>
      </c>
    </row>
    <row r="148" spans="1:1">
      <c r="A148" s="2" t="str">
        <f>Income!A148</f>
        <v>The data for 2004-2007 have been converted based on the new guidelines.</v>
      </c>
    </row>
  </sheetData>
  <hyperlinks>
    <hyperlink ref="A144" r:id="rId1"/>
  </hyperlinks>
  <pageMargins left="0.7" right="0.7" top="0.75" bottom="0.75" header="0.3" footer="0.3"/>
  <pageSetup paperSize="9" scale="56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workbookViewId="0">
      <selection activeCell="G3" sqref="G3"/>
    </sheetView>
  </sheetViews>
  <sheetFormatPr defaultRowHeight="12.75"/>
  <cols>
    <col min="1" max="1" width="14.140625" style="2" customWidth="1"/>
    <col min="2" max="16384" width="9.140625" style="2"/>
  </cols>
  <sheetData>
    <row r="1" spans="1:21" ht="15.75">
      <c r="A1" s="1" t="str">
        <f>expenditure!A1</f>
        <v>Financial data universities: expenditure</v>
      </c>
    </row>
    <row r="2" spans="1:21">
      <c r="A2" s="2" t="s">
        <v>53</v>
      </c>
    </row>
    <row r="3" spans="1:21">
      <c r="B3" s="6"/>
      <c r="C3" s="6"/>
    </row>
    <row r="4" spans="1:21" ht="15">
      <c r="A4" s="17" t="str">
        <f>expenditure!A27</f>
        <v>Personnel costs</v>
      </c>
    </row>
    <row r="5" spans="1:21" s="3" customFormat="1">
      <c r="B5" s="3">
        <v>2004</v>
      </c>
      <c r="C5" s="3">
        <v>2005</v>
      </c>
      <c r="D5" s="3">
        <v>2006</v>
      </c>
      <c r="E5" s="3">
        <v>2007</v>
      </c>
      <c r="F5" s="3">
        <v>2008</v>
      </c>
      <c r="G5" s="3">
        <v>2009</v>
      </c>
      <c r="H5" s="3">
        <v>2010</v>
      </c>
      <c r="I5" s="3">
        <v>2011</v>
      </c>
      <c r="J5" s="3">
        <v>2012</v>
      </c>
      <c r="K5" s="3">
        <v>2013</v>
      </c>
      <c r="L5" s="3">
        <v>2014</v>
      </c>
      <c r="M5" s="3">
        <v>2015</v>
      </c>
      <c r="N5" s="3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</row>
    <row r="6" spans="1:21">
      <c r="A6" s="2" t="s">
        <v>0</v>
      </c>
      <c r="B6" s="6">
        <f>+expenditure!B29/expenditure!B6*100</f>
        <v>67.039940276222481</v>
      </c>
      <c r="C6" s="6">
        <f>+expenditure!C29/expenditure!C6*100</f>
        <v>63.313813296589736</v>
      </c>
      <c r="D6" s="6">
        <f>+expenditure!D29/expenditure!D6*100</f>
        <v>65.982113282543892</v>
      </c>
      <c r="E6" s="6">
        <f>+expenditure!E29/expenditure!E6*100</f>
        <v>65.923566878980893</v>
      </c>
      <c r="F6" s="6">
        <f>+expenditure!F29/expenditure!F6*100</f>
        <v>64.705882352941174</v>
      </c>
      <c r="G6" s="6">
        <f>+expenditure!G29/expenditure!G6*100</f>
        <v>63.35350043215211</v>
      </c>
      <c r="H6" s="6">
        <f>+expenditure!H29/expenditure!H6*100</f>
        <v>65.440710209258086</v>
      </c>
      <c r="I6" s="6">
        <f>+expenditure!I29/expenditure!I6*100</f>
        <v>63.971340839303991</v>
      </c>
      <c r="J6" s="6">
        <f>+expenditure!J29/expenditure!J6*100</f>
        <v>65.444489963129854</v>
      </c>
      <c r="K6" s="6">
        <f>+expenditure!K29/expenditure!K6*100</f>
        <v>66.614603670441227</v>
      </c>
      <c r="L6" s="6">
        <f>+expenditure!L29/expenditure!L6*100</f>
        <v>67.231208372978116</v>
      </c>
      <c r="M6" s="6">
        <f>+expenditure!M29/expenditure!M6*100</f>
        <v>65.711214618416335</v>
      </c>
      <c r="N6" s="6">
        <f>+expenditure!N29/expenditure!N6*100</f>
        <v>66.450401229298279</v>
      </c>
      <c r="O6" s="6">
        <f>+[1]Lasten!O29/[1]Lasten!O6*100</f>
        <v>68.289902280130292</v>
      </c>
      <c r="P6" s="6">
        <f>+expenditure!P29/expenditure!P6*100</f>
        <v>67.908838928241451</v>
      </c>
      <c r="Q6" s="6">
        <f>([2]Lasten!Q29/[2]Lasten!Q6)*100</f>
        <v>67.907313540912384</v>
      </c>
      <c r="R6" s="6">
        <f>([2]Lasten!R29/[2]Lasten!R6)*100</f>
        <v>71.895143962183056</v>
      </c>
      <c r="S6" s="6">
        <f>([2]Lasten!S29/[2]Lasten!S6)*100</f>
        <v>71.947983014862004</v>
      </c>
      <c r="T6" s="6"/>
      <c r="U6" s="6"/>
    </row>
    <row r="7" spans="1:21">
      <c r="A7" s="2" t="s">
        <v>1</v>
      </c>
      <c r="B7" s="6">
        <f>+expenditure!B30/expenditure!B7*100</f>
        <v>56.079941582488644</v>
      </c>
      <c r="C7" s="6">
        <f>+expenditure!C30/expenditure!C7*100</f>
        <v>58.278316650855423</v>
      </c>
      <c r="D7" s="6">
        <f>+expenditure!D30/expenditure!D7*100</f>
        <v>54.059479469513569</v>
      </c>
      <c r="E7" s="6">
        <f>+expenditure!E30/expenditure!E7*100</f>
        <v>52.557760902797625</v>
      </c>
      <c r="F7" s="6">
        <f>+expenditure!F30/expenditure!F7*100</f>
        <v>61.63242603684288</v>
      </c>
      <c r="G7" s="6">
        <f>+expenditure!G30/expenditure!G7*100</f>
        <v>58.816776546060531</v>
      </c>
      <c r="H7" s="6">
        <f>+expenditure!H30/expenditure!H7*100</f>
        <v>61.473522227124512</v>
      </c>
      <c r="I7" s="6">
        <f>+expenditure!I30/expenditure!I7*100</f>
        <v>61.341681550589691</v>
      </c>
      <c r="J7" s="6">
        <f>+expenditure!J30/expenditure!J7*100</f>
        <v>61.753936164065863</v>
      </c>
      <c r="K7" s="6">
        <f>+expenditure!K30/expenditure!K7*100</f>
        <v>60.886030075453313</v>
      </c>
      <c r="L7" s="6">
        <f>+expenditure!L30/expenditure!L7*100</f>
        <v>60.744633835877806</v>
      </c>
      <c r="M7" s="6">
        <f>+expenditure!M30/expenditure!M7*100</f>
        <v>61.847972141667306</v>
      </c>
      <c r="N7" s="6">
        <f>+expenditure!N30/expenditure!N7*100</f>
        <v>62.896267611022672</v>
      </c>
      <c r="O7" s="6">
        <f>+[1]Lasten!O30/[1]Lasten!O7*100</f>
        <v>66.325858914045185</v>
      </c>
      <c r="P7" s="6">
        <f>+expenditure!P30/expenditure!P7*100</f>
        <v>65.506877817593349</v>
      </c>
      <c r="Q7" s="6">
        <f>([2]Lasten!Q30/[2]Lasten!Q7)*100</f>
        <v>66.137683344756681</v>
      </c>
      <c r="R7" s="6">
        <f>([2]Lasten!R30/[2]Lasten!R7)*100</f>
        <v>68.993247069073846</v>
      </c>
      <c r="S7" s="6">
        <f>([2]Lasten!S30/[2]Lasten!S7)*100</f>
        <v>71.695667424092235</v>
      </c>
      <c r="T7" s="6"/>
      <c r="U7" s="6"/>
    </row>
    <row r="8" spans="1:21">
      <c r="A8" s="2" t="s">
        <v>2</v>
      </c>
      <c r="B8" s="6">
        <f>+expenditure!B31/expenditure!B8*100</f>
        <v>66.6856230243921</v>
      </c>
      <c r="C8" s="6">
        <f>+expenditure!C31/expenditure!C8*100</f>
        <v>68.343098452947089</v>
      </c>
      <c r="D8" s="6">
        <f>+expenditure!D31/expenditure!D8*100</f>
        <v>65.272262403278845</v>
      </c>
      <c r="E8" s="6">
        <f>+expenditure!E31/expenditure!E8*100</f>
        <v>66.215085309148705</v>
      </c>
      <c r="F8" s="6">
        <f>+expenditure!F31/expenditure!F8*100</f>
        <v>65.690408743923498</v>
      </c>
      <c r="G8" s="6">
        <f>+expenditure!G31/expenditure!G8*100</f>
        <v>61.777170147845695</v>
      </c>
      <c r="H8" s="6">
        <f>+expenditure!H31/expenditure!H8*100</f>
        <v>61.997434819029621</v>
      </c>
      <c r="I8" s="6">
        <f>+expenditure!I31/expenditure!I8*100</f>
        <v>61.540140861627123</v>
      </c>
      <c r="J8" s="6">
        <f>+expenditure!J31/expenditure!J8*100</f>
        <v>61.406030261992818</v>
      </c>
      <c r="K8" s="6">
        <f>+expenditure!K31/expenditure!K8*100</f>
        <v>66.626741318293341</v>
      </c>
      <c r="L8" s="6">
        <f>+expenditure!L31/expenditure!L8*100</f>
        <v>64.446573711981941</v>
      </c>
      <c r="M8" s="6">
        <f>+expenditure!M31/expenditure!M8*100</f>
        <v>66.201465288881465</v>
      </c>
      <c r="N8" s="6">
        <f>+expenditure!N31/expenditure!N8*100</f>
        <v>68.192331854858779</v>
      </c>
      <c r="O8" s="6">
        <f>+[1]Lasten!O31/[1]Lasten!O8*100</f>
        <v>67.699323190642048</v>
      </c>
      <c r="P8" s="6">
        <f>+expenditure!P31/expenditure!P8*100</f>
        <v>68.10601548540798</v>
      </c>
      <c r="Q8" s="6">
        <f>([2]Lasten!Q31/[2]Lasten!Q8)*100</f>
        <v>69.75306662539306</v>
      </c>
      <c r="R8" s="6">
        <f>([2]Lasten!R31/[2]Lasten!R8)*100</f>
        <v>72.623963371419904</v>
      </c>
      <c r="S8" s="6">
        <f>([2]Lasten!S31/[2]Lasten!S8)*100</f>
        <v>72.528591125562954</v>
      </c>
      <c r="T8" s="6"/>
      <c r="U8" s="6"/>
    </row>
    <row r="9" spans="1:21">
      <c r="A9" s="2" t="s">
        <v>3</v>
      </c>
      <c r="B9" s="6">
        <f>+expenditure!B32/expenditure!B9*100</f>
        <v>66.417678182384066</v>
      </c>
      <c r="C9" s="6">
        <f>+expenditure!C32/expenditure!C9*100</f>
        <v>65.831095195464044</v>
      </c>
      <c r="D9" s="6">
        <f>+expenditure!D32/expenditure!D9*100</f>
        <v>63.509670079635953</v>
      </c>
      <c r="E9" s="6">
        <f>+expenditure!E32/expenditure!E9*100</f>
        <v>62.965838509316775</v>
      </c>
      <c r="F9" s="6">
        <f>+expenditure!F32/expenditure!F9*100</f>
        <v>60.887388473595372</v>
      </c>
      <c r="G9" s="6">
        <f>+expenditure!G32/expenditure!G9*100</f>
        <v>64.192909050869858</v>
      </c>
      <c r="H9" s="6">
        <f>+expenditure!H32/expenditure!H9*100</f>
        <v>66.701116163704015</v>
      </c>
      <c r="I9" s="6">
        <f>+expenditure!I32/expenditure!I9*100</f>
        <v>65.246723207401701</v>
      </c>
      <c r="J9" s="6">
        <f>+expenditure!J32/expenditure!J9*100</f>
        <v>68.887578616352201</v>
      </c>
      <c r="K9" s="6">
        <f>+expenditure!K32/expenditure!K9*100</f>
        <v>67.754642656162076</v>
      </c>
      <c r="L9" s="6">
        <f>+expenditure!L32/expenditure!L9*100</f>
        <v>68.332081141998501</v>
      </c>
      <c r="M9" s="6">
        <f>+expenditure!M32/expenditure!M9*100</f>
        <v>66.604720312209622</v>
      </c>
      <c r="N9" s="6">
        <f>+expenditure!N32/expenditure!N9*100</f>
        <v>64.260747990213204</v>
      </c>
      <c r="O9" s="6">
        <f>+[1]Lasten!O32/[1]Lasten!O9*100</f>
        <v>66.155874114351619</v>
      </c>
      <c r="P9" s="6">
        <f>+expenditure!P32/expenditure!P9*100</f>
        <v>66.354848768319314</v>
      </c>
      <c r="Q9" s="6">
        <f>([2]Lasten!Q32/[2]Lasten!Q9)*100</f>
        <v>67.782608695652172</v>
      </c>
      <c r="R9" s="6">
        <f>([2]Lasten!R32/[2]Lasten!R9)*100</f>
        <v>69.668911335578017</v>
      </c>
      <c r="S9" s="6">
        <f>([2]Lasten!S32/[2]Lasten!S9)*100</f>
        <v>70.604876734473947</v>
      </c>
      <c r="T9" s="6"/>
      <c r="U9" s="6"/>
    </row>
    <row r="10" spans="1:21">
      <c r="A10" s="2" t="s">
        <v>4</v>
      </c>
      <c r="B10" s="6">
        <f>+expenditure!B33/expenditure!B10*100</f>
        <v>67.055475639502163</v>
      </c>
      <c r="C10" s="6">
        <f>+expenditure!C33/expenditure!C10*100</f>
        <v>67.210173916705259</v>
      </c>
      <c r="D10" s="6">
        <f>+expenditure!D33/expenditure!D10*100</f>
        <v>67.033710868618584</v>
      </c>
      <c r="E10" s="6">
        <f>+expenditure!E33/expenditure!E10*100</f>
        <v>66.880731013770415</v>
      </c>
      <c r="F10" s="6">
        <f>+expenditure!F33/expenditure!F10*100</f>
        <v>66.093363599765908</v>
      </c>
      <c r="G10" s="6">
        <f>+expenditure!G33/expenditure!G10*100</f>
        <v>63.801386542242646</v>
      </c>
      <c r="H10" s="6">
        <f>+expenditure!H33/expenditure!H10*100</f>
        <v>66.691560866318142</v>
      </c>
      <c r="I10" s="6">
        <f>+expenditure!I33/expenditure!I10*100</f>
        <v>67.029451269073576</v>
      </c>
      <c r="J10" s="6">
        <f>+expenditure!J33/expenditure!J10*100</f>
        <v>66.560516013873965</v>
      </c>
      <c r="K10" s="6">
        <f>+expenditure!K33/expenditure!K10*100</f>
        <v>66.164243512838766</v>
      </c>
      <c r="L10" s="6">
        <f>+expenditure!L33/expenditure!L10*100</f>
        <v>65.368693575864896</v>
      </c>
      <c r="M10" s="6">
        <f>+expenditure!M33/expenditure!M10*100</f>
        <v>65.061799186114939</v>
      </c>
      <c r="N10" s="6">
        <f>+expenditure!N33/expenditure!N10*100</f>
        <v>66.208893848024772</v>
      </c>
      <c r="O10" s="6">
        <f>+[1]Lasten!O33/[1]Lasten!O10*100</f>
        <v>67.129064905640334</v>
      </c>
      <c r="P10" s="6">
        <f>+expenditure!P33/expenditure!P10*100</f>
        <v>66.551565377532242</v>
      </c>
      <c r="Q10" s="6">
        <f>([2]Lasten!Q33/[2]Lasten!Q10)*100</f>
        <v>65.830876372509152</v>
      </c>
      <c r="R10" s="6">
        <f>([2]Lasten!R33/[2]Lasten!R10)*100</f>
        <v>71.008412889181159</v>
      </c>
      <c r="S10" s="6">
        <f>([2]Lasten!S33/[2]Lasten!S10)*100</f>
        <v>71.90202320441341</v>
      </c>
      <c r="T10" s="6"/>
      <c r="U10" s="6"/>
    </row>
    <row r="11" spans="1:21">
      <c r="A11" s="2" t="s">
        <v>5</v>
      </c>
      <c r="B11" s="6">
        <f>+expenditure!B34/expenditure!B11*100</f>
        <v>68.313163744134357</v>
      </c>
      <c r="C11" s="6">
        <f>+expenditure!C34/expenditure!C11*100</f>
        <v>66.199524940617565</v>
      </c>
      <c r="D11" s="6">
        <f>+expenditure!D34/expenditure!D11*100</f>
        <v>66.861883845778422</v>
      </c>
      <c r="E11" s="6">
        <f>+expenditure!E34/expenditure!E11*100</f>
        <v>68.712538959482146</v>
      </c>
      <c r="F11" s="6">
        <f>+expenditure!F34/expenditure!F11*100</f>
        <v>59.682847197029929</v>
      </c>
      <c r="G11" s="6">
        <f>+expenditure!G34/expenditure!G11*100</f>
        <v>65.660015034754508</v>
      </c>
      <c r="H11" s="6">
        <f>+expenditure!H34/expenditure!H11*100</f>
        <v>65.816308602671953</v>
      </c>
      <c r="I11" s="6">
        <f>+expenditure!I34/expenditure!I11*100</f>
        <v>61.348403448905508</v>
      </c>
      <c r="J11" s="6">
        <f>+expenditure!J34/expenditure!J11*100</f>
        <v>63.637830858618457</v>
      </c>
      <c r="K11" s="6">
        <f>+expenditure!K34/expenditure!K11*100</f>
        <v>66.191446028513241</v>
      </c>
      <c r="L11" s="6">
        <f>+expenditure!L34/expenditure!L11*100</f>
        <v>66.332162568991478</v>
      </c>
      <c r="M11" s="6">
        <f>+expenditure!M34/expenditure!M11*100</f>
        <v>65.013273718038278</v>
      </c>
      <c r="N11" s="6">
        <f>+expenditure!N34/expenditure!N11*100</f>
        <v>65.029923830250269</v>
      </c>
      <c r="O11" s="6">
        <f>+[1]Lasten!O34/[1]Lasten!O11*100</f>
        <v>65.4478007419184</v>
      </c>
      <c r="P11" s="6">
        <f>+expenditure!P34/expenditure!P11*100</f>
        <v>66.81579956538414</v>
      </c>
      <c r="Q11" s="6">
        <f>([2]Lasten!Q34/[2]Lasten!Q11)*100</f>
        <v>67.880218687872755</v>
      </c>
      <c r="R11" s="6">
        <f>([2]Lasten!R34/[2]Lasten!R11)*100</f>
        <v>69.707685054219709</v>
      </c>
      <c r="S11" s="6">
        <f>([2]Lasten!S34/[2]Lasten!S11)*100</f>
        <v>71.611538033188552</v>
      </c>
      <c r="T11" s="6"/>
      <c r="U11" s="6"/>
    </row>
    <row r="12" spans="1:21">
      <c r="A12" s="2" t="s">
        <v>6</v>
      </c>
      <c r="B12" s="6">
        <f>+expenditure!B35/expenditure!B12*100</f>
        <v>68.98779612347451</v>
      </c>
      <c r="C12" s="6">
        <f>+expenditure!C35/expenditure!C12*100</f>
        <v>68.250688705234168</v>
      </c>
      <c r="D12" s="6">
        <f>+expenditure!D35/expenditure!D12*100</f>
        <v>64.520325203252042</v>
      </c>
      <c r="E12" s="6">
        <f>+expenditure!E35/expenditure!E12*100</f>
        <v>68.212344099776146</v>
      </c>
      <c r="F12" s="6">
        <f>+expenditure!F35/expenditure!F12*100</f>
        <v>57.504921259842526</v>
      </c>
      <c r="G12" s="6">
        <f>+expenditure!G35/expenditure!G12*100</f>
        <v>59.420625724217842</v>
      </c>
      <c r="H12" s="6">
        <f>+expenditure!H35/expenditure!H12*100</f>
        <v>69.253869253869254</v>
      </c>
      <c r="I12" s="6">
        <f>+expenditure!I35/expenditure!I12*100</f>
        <v>68.156671830050897</v>
      </c>
      <c r="J12" s="6">
        <f>+expenditure!J35/expenditure!J12*100</f>
        <v>66.964091403699669</v>
      </c>
      <c r="K12" s="6">
        <f>+expenditure!K35/expenditure!K12*100</f>
        <v>67.761175598913312</v>
      </c>
      <c r="L12" s="6">
        <f>+expenditure!L35/expenditure!L12*100</f>
        <v>67.644013220420732</v>
      </c>
      <c r="M12" s="6">
        <f>+expenditure!M35/expenditure!M12*100</f>
        <v>68.435726716352903</v>
      </c>
      <c r="N12" s="6">
        <f>+expenditure!N35/expenditure!N12*100</f>
        <v>65.752546492119606</v>
      </c>
      <c r="O12" s="6">
        <f>+[1]Lasten!O35/[1]Lasten!O12*100</f>
        <v>67.242545704981183</v>
      </c>
      <c r="P12" s="6">
        <f>+expenditure!P35/expenditure!P12*100</f>
        <v>65.852697912563997</v>
      </c>
      <c r="Q12" s="6">
        <f>([2]Lasten!Q35/[2]Lasten!Q12)*100</f>
        <v>67.069693295612737</v>
      </c>
      <c r="R12" s="6">
        <f>([2]Lasten!R35/[2]Lasten!R12)*100</f>
        <v>68.709204860795907</v>
      </c>
      <c r="S12" s="6">
        <f>([2]Lasten!S35/[2]Lasten!S12)*100</f>
        <v>67.051793480037929</v>
      </c>
      <c r="T12" s="6"/>
      <c r="U12" s="6"/>
    </row>
    <row r="13" spans="1:21">
      <c r="A13" s="2" t="s">
        <v>7</v>
      </c>
      <c r="B13" s="6">
        <f>+expenditure!B36/expenditure!B13*100</f>
        <v>69.626838695325759</v>
      </c>
      <c r="C13" s="6">
        <f>+expenditure!C36/expenditure!C13*100</f>
        <v>67.572521144969613</v>
      </c>
      <c r="D13" s="6">
        <f>+expenditure!D36/expenditure!D13*100</f>
        <v>67.193943574741056</v>
      </c>
      <c r="E13" s="6">
        <f>+expenditure!E36/expenditure!E13*100</f>
        <v>66.681129266055947</v>
      </c>
      <c r="F13" s="6">
        <f>+expenditure!F36/expenditure!F13*100</f>
        <v>65.078206064332662</v>
      </c>
      <c r="G13" s="6">
        <f>+expenditure!G36/expenditure!G13*100</f>
        <v>66.352291790681321</v>
      </c>
      <c r="H13" s="6">
        <f>+expenditure!H36/expenditure!H13*100</f>
        <v>68.190967666574181</v>
      </c>
      <c r="I13" s="6">
        <f>+expenditure!I36/expenditure!I13*100</f>
        <v>67.260169915042482</v>
      </c>
      <c r="J13" s="6">
        <f>+expenditure!J36/expenditure!J13*100</f>
        <v>67.282909240914464</v>
      </c>
      <c r="K13" s="6">
        <f>+expenditure!K36/expenditure!K13*100</f>
        <v>66.996058092444144</v>
      </c>
      <c r="L13" s="6">
        <f>+expenditure!L36/expenditure!L13*100</f>
        <v>68.825730746067393</v>
      </c>
      <c r="M13" s="6">
        <f>+expenditure!M36/expenditure!M13*100</f>
        <v>68.218249410298313</v>
      </c>
      <c r="N13" s="6">
        <f>+expenditure!N36/expenditure!N13*100</f>
        <v>70.167435258121699</v>
      </c>
      <c r="O13" s="6">
        <f>+[1]Lasten!O36/[1]Lasten!O13*100</f>
        <v>69.080523641822055</v>
      </c>
      <c r="P13" s="6">
        <f>+expenditure!P36/expenditure!P13*100</f>
        <v>69.667492041032901</v>
      </c>
      <c r="Q13" s="6">
        <f>([2]Lasten!Q36/[2]Lasten!Q13)*100</f>
        <v>71.873076579333883</v>
      </c>
      <c r="R13" s="6">
        <f>([2]Lasten!R36/[2]Lasten!R13)*100</f>
        <v>75.483927547694393</v>
      </c>
      <c r="S13" s="6">
        <f>([2]Lasten!S36/[2]Lasten!S13)*100</f>
        <v>73.680324249398325</v>
      </c>
      <c r="T13" s="6"/>
      <c r="U13" s="6"/>
    </row>
    <row r="14" spans="1:21">
      <c r="A14" s="2" t="s">
        <v>8</v>
      </c>
      <c r="B14" s="6">
        <f>+expenditure!B37/expenditure!B14*100</f>
        <v>76.384948841360398</v>
      </c>
      <c r="C14" s="6">
        <f>+expenditure!C37/expenditure!C14*100</f>
        <v>73.281677859535861</v>
      </c>
      <c r="D14" s="6">
        <f>+expenditure!D37/expenditure!D14*100</f>
        <v>74.009231831123628</v>
      </c>
      <c r="E14" s="6">
        <f>+expenditure!E37/expenditure!E14*100</f>
        <v>75.090996629754443</v>
      </c>
      <c r="F14" s="6">
        <f>+expenditure!F37/expenditure!F14*100</f>
        <v>73.764932431280997</v>
      </c>
      <c r="G14" s="6">
        <f>+expenditure!G37/expenditure!G14*100</f>
        <v>75.205400294179441</v>
      </c>
      <c r="H14" s="6">
        <f>+expenditure!H37/expenditure!H14*100</f>
        <v>74.947449167654582</v>
      </c>
      <c r="I14" s="6">
        <f>+expenditure!I37/expenditure!I14*100</f>
        <v>73.368481261346403</v>
      </c>
      <c r="J14" s="6">
        <f>+expenditure!J37/expenditure!J14*100</f>
        <v>72.950623917845846</v>
      </c>
      <c r="K14" s="6">
        <f>+expenditure!K37/expenditure!K14*100</f>
        <v>75.789035231095312</v>
      </c>
      <c r="L14" s="6">
        <f>+expenditure!L37/expenditure!L14*100</f>
        <v>74.568342706265128</v>
      </c>
      <c r="M14" s="6">
        <f>+expenditure!M37/expenditure!M14*100</f>
        <v>73.063781321184521</v>
      </c>
      <c r="N14" s="6">
        <f>+expenditure!N37/expenditure!N14*100</f>
        <v>73.002600312373772</v>
      </c>
      <c r="O14" s="6">
        <f>+[1]Lasten!O37/[1]Lasten!O14*100</f>
        <v>74.112686282357984</v>
      </c>
      <c r="P14" s="6">
        <f>+expenditure!P37/expenditure!P14*100</f>
        <v>74.824561403508767</v>
      </c>
      <c r="Q14" s="6">
        <f>([2]Lasten!Q37/[2]Lasten!Q14)*100</f>
        <v>74.481825581335244</v>
      </c>
      <c r="R14" s="6">
        <f>([2]Lasten!R37/[2]Lasten!R14)*100</f>
        <v>76.946751893363285</v>
      </c>
      <c r="S14" s="6">
        <f>([2]Lasten!S37/[2]Lasten!S14)*100</f>
        <v>76.340373136325923</v>
      </c>
      <c r="T14" s="6"/>
      <c r="U14" s="6"/>
    </row>
    <row r="15" spans="1:21">
      <c r="A15" s="2" t="s">
        <v>9</v>
      </c>
      <c r="B15" s="6">
        <f>+expenditure!B38/expenditure!B15*100</f>
        <v>61.354135427174498</v>
      </c>
      <c r="C15" s="6">
        <f>+expenditure!C38/expenditure!C15*100</f>
        <v>61.509155059699253</v>
      </c>
      <c r="D15" s="6">
        <f>+expenditure!D38/expenditure!D15*100</f>
        <v>54.158306878306874</v>
      </c>
      <c r="E15" s="6">
        <f>+expenditure!E38/expenditure!E15*100</f>
        <v>58.205079162681962</v>
      </c>
      <c r="F15" s="6">
        <f>+expenditure!F38/expenditure!F15*100</f>
        <v>53.539683152878212</v>
      </c>
      <c r="G15" s="6">
        <f>+expenditure!G38/expenditure!G15*100</f>
        <v>69.285487581610269</v>
      </c>
      <c r="H15" s="6">
        <f>+expenditure!H38/expenditure!H15*100</f>
        <v>67.08339772123368</v>
      </c>
      <c r="I15" s="6">
        <f>+expenditure!I38/expenditure!I15*100</f>
        <v>67.485951708581155</v>
      </c>
      <c r="J15" s="6">
        <f>+expenditure!J38/expenditure!J15*100</f>
        <v>66.850674267143759</v>
      </c>
      <c r="K15" s="6">
        <f>+expenditure!K38/expenditure!K15*100</f>
        <v>67.671971112844986</v>
      </c>
      <c r="L15" s="6">
        <f>+expenditure!L38/expenditure!L15*100</f>
        <v>66.058618041105149</v>
      </c>
      <c r="M15" s="6">
        <f>+expenditure!M38/expenditure!M15*100</f>
        <v>64.799781096856407</v>
      </c>
      <c r="N15" s="6">
        <f>+expenditure!N38/expenditure!N15*100</f>
        <v>66.928433510208578</v>
      </c>
      <c r="O15" s="6">
        <f>+[1]Lasten!O38/[1]Lasten!O15*100</f>
        <v>67.554423623180995</v>
      </c>
      <c r="P15" s="6">
        <f>+expenditure!P38/expenditure!P15*100</f>
        <v>67.090707964601762</v>
      </c>
      <c r="Q15" s="6">
        <f>([2]Lasten!Q38/[2]Lasten!Q15)*100</f>
        <v>70.113810827047601</v>
      </c>
      <c r="R15" s="6">
        <f>([2]Lasten!R38/[2]Lasten!R15)*100</f>
        <v>71.327773688688112</v>
      </c>
      <c r="S15" s="6">
        <f>([2]Lasten!S38/[2]Lasten!S15)*100</f>
        <v>71.319578766387266</v>
      </c>
      <c r="T15" s="6"/>
      <c r="U15" s="6"/>
    </row>
    <row r="16" spans="1:21">
      <c r="A16" s="2" t="s">
        <v>10</v>
      </c>
      <c r="B16" s="6">
        <f>+expenditure!B39/expenditure!B16*100</f>
        <v>63.574756459127492</v>
      </c>
      <c r="C16" s="6">
        <f>+expenditure!C39/expenditure!C16*100</f>
        <v>62.621753246753244</v>
      </c>
      <c r="D16" s="6">
        <f>+expenditure!D39/expenditure!D16*100</f>
        <v>60.441689267725685</v>
      </c>
      <c r="E16" s="6">
        <f>+expenditure!E39/expenditure!E16*100</f>
        <v>61.277224067921743</v>
      </c>
      <c r="F16" s="6">
        <f>+expenditure!F39/expenditure!F16*100</f>
        <v>62.429378531073439</v>
      </c>
      <c r="G16" s="6">
        <f>+expenditure!G39/expenditure!G16*100</f>
        <v>64.797507788161994</v>
      </c>
      <c r="H16" s="6">
        <f>+expenditure!H39/expenditure!H16*100</f>
        <v>64.740259740259745</v>
      </c>
      <c r="I16" s="6">
        <f>+expenditure!I39/expenditure!I16*100</f>
        <v>65.130324221233309</v>
      </c>
      <c r="J16" s="6">
        <f>+expenditure!J39/expenditure!J16*100</f>
        <v>63.815569662545947</v>
      </c>
      <c r="K16" s="6">
        <f>+expenditure!K39/expenditure!K16*100</f>
        <v>63.111831442463526</v>
      </c>
      <c r="L16" s="6">
        <f>+expenditure!L39/expenditure!L16*100</f>
        <v>64.440203562340969</v>
      </c>
      <c r="M16" s="6">
        <f>+expenditure!M39/expenditure!M16*100</f>
        <v>64.609053497942398</v>
      </c>
      <c r="N16" s="6">
        <f>+expenditure!N39/expenditure!N16*100</f>
        <v>65.159332321699537</v>
      </c>
      <c r="O16" s="6">
        <f>+[1]Lasten!O39/[1]Lasten!O16*100</f>
        <v>66.364168618266973</v>
      </c>
      <c r="P16" s="6">
        <f>+expenditure!P39/expenditure!P16*100</f>
        <v>64.743235781336281</v>
      </c>
      <c r="Q16" s="6">
        <f>([2]Lasten!Q39/[2]Lasten!Q16)*100</f>
        <v>66.537767465841725</v>
      </c>
      <c r="R16" s="6">
        <f>([2]Lasten!R39/[2]Lasten!R16)*100</f>
        <v>69.418661455788964</v>
      </c>
      <c r="S16" s="6">
        <f>([2]Lasten!S39/[2]Lasten!S16)*100</f>
        <v>70.60051008578715</v>
      </c>
      <c r="T16" s="6"/>
      <c r="U16" s="6"/>
    </row>
    <row r="17" spans="1:21">
      <c r="A17" s="2" t="s">
        <v>11</v>
      </c>
      <c r="B17" s="6">
        <f>+expenditure!B40/expenditure!B17*100</f>
        <v>65.06849315068493</v>
      </c>
      <c r="C17" s="6">
        <f>+expenditure!C40/expenditure!C17*100</f>
        <v>64.927091327705284</v>
      </c>
      <c r="D17" s="6">
        <f>+expenditure!D40/expenditure!D17*100</f>
        <v>62.211614956245029</v>
      </c>
      <c r="E17" s="6">
        <f>+expenditure!E40/expenditure!E17*100</f>
        <v>61.589403973509938</v>
      </c>
      <c r="F17" s="6">
        <f>+expenditure!F40/expenditure!F17*100</f>
        <v>63.765477057538234</v>
      </c>
      <c r="G17" s="6">
        <f>+expenditure!G40/expenditure!G17*100</f>
        <v>63.994828700711061</v>
      </c>
      <c r="H17" s="6">
        <f>+expenditure!H40/expenditure!H17*100</f>
        <v>64.998395893487327</v>
      </c>
      <c r="I17" s="6">
        <f>+expenditure!I40/expenditure!I17*100</f>
        <v>64.382239382239376</v>
      </c>
      <c r="J17" s="6">
        <f>+expenditure!J40/expenditure!J17*100</f>
        <v>63.498711340206192</v>
      </c>
      <c r="K17" s="6">
        <f>+expenditure!K40/expenditure!K17*100</f>
        <v>63.065875741492349</v>
      </c>
      <c r="L17" s="6">
        <f>+expenditure!L40/expenditure!L17*100</f>
        <v>63.320209973753286</v>
      </c>
      <c r="M17" s="6">
        <f>+expenditure!M40/expenditure!M17*100</f>
        <v>64.334305150631678</v>
      </c>
      <c r="N17" s="6">
        <f>+expenditure!N40/expenditure!N17*100</f>
        <v>63.850063532401521</v>
      </c>
      <c r="O17" s="6">
        <f>+[1]Lasten!O40/[1]Lasten!O17*100</f>
        <v>65.913370998116761</v>
      </c>
      <c r="P17" s="6">
        <f>+expenditure!P40/expenditure!P17*100</f>
        <v>65.864661654135332</v>
      </c>
      <c r="Q17" s="6">
        <f>([2]Lasten!Q40/[2]Lasten!Q17)*100</f>
        <v>67.265469061876246</v>
      </c>
      <c r="R17" s="6">
        <f>([2]Lasten!R40/[2]Lasten!R17)*100</f>
        <v>69.716775599128539</v>
      </c>
      <c r="S17" s="6">
        <f>([2]Lasten!S40/[2]Lasten!S17)*100</f>
        <v>71.73100871731009</v>
      </c>
      <c r="T17" s="6"/>
      <c r="U17" s="6"/>
    </row>
    <row r="18" spans="1:21">
      <c r="A18" s="2" t="s">
        <v>12</v>
      </c>
      <c r="B18" s="6">
        <f>+expenditure!B41/expenditure!B18*100</f>
        <v>62.369496141625056</v>
      </c>
      <c r="C18" s="6">
        <f>+expenditure!C41/expenditure!C18*100</f>
        <v>60.293529019346224</v>
      </c>
      <c r="D18" s="6">
        <f>+expenditure!D41/expenditure!D18*100</f>
        <v>60.094868042589702</v>
      </c>
      <c r="E18" s="6">
        <f>+expenditure!E41/expenditure!E18*100</f>
        <v>56.930567176912596</v>
      </c>
      <c r="F18" s="6">
        <f>+expenditure!F41/expenditure!F18*100</f>
        <v>61.284584186644189</v>
      </c>
      <c r="G18" s="6">
        <f>+expenditure!G41/expenditure!G18*100</f>
        <v>59.177025596871694</v>
      </c>
      <c r="H18" s="6">
        <f>+expenditure!H41/expenditure!H18*100</f>
        <v>59.567453422229363</v>
      </c>
      <c r="I18" s="6">
        <f>+expenditure!I41/expenditure!I18*100</f>
        <v>57.867305815412593</v>
      </c>
      <c r="J18" s="6">
        <f>+expenditure!J41/expenditure!J18*100</f>
        <v>58.604221925358011</v>
      </c>
      <c r="K18" s="6">
        <f>+expenditure!K41/expenditure!K18*100</f>
        <v>59.407188816151958</v>
      </c>
      <c r="L18" s="6">
        <f>+expenditure!L41/expenditure!L18*100</f>
        <v>59.758199477610773</v>
      </c>
      <c r="M18" s="6">
        <f>+expenditure!M41/expenditure!M18*100</f>
        <v>60.35395153806283</v>
      </c>
      <c r="N18" s="6">
        <f>+expenditure!N41/expenditure!N18*100</f>
        <v>59.110933360597329</v>
      </c>
      <c r="O18" s="6">
        <f>+[1]Lasten!O41/[1]Lasten!O18*100</f>
        <v>63.982305271244819</v>
      </c>
      <c r="P18" s="6">
        <f>+expenditure!P41/expenditure!P18*100</f>
        <v>64.865671641791039</v>
      </c>
      <c r="Q18" s="6">
        <f>([2]Lasten!Q41/[2]Lasten!Q18)*100</f>
        <v>67.449329420476673</v>
      </c>
      <c r="R18" s="6">
        <f>([2]Lasten!R41/[2]Lasten!R18)*100</f>
        <v>70.946089976551818</v>
      </c>
      <c r="S18" s="6">
        <f>([2]Lasten!S41/[2]Lasten!S18)*100</f>
        <v>71.827684450246309</v>
      </c>
      <c r="T18" s="6"/>
      <c r="U18" s="6"/>
    </row>
    <row r="19" spans="1:21" s="3" customFormat="1">
      <c r="A19" s="3" t="str">
        <f>expenditure!A19</f>
        <v>Total</v>
      </c>
      <c r="B19" s="8">
        <f>+expenditure!B42/expenditure!B19*100</f>
        <v>65.020462662794316</v>
      </c>
      <c r="C19" s="8">
        <f>+expenditure!C42/expenditure!C19*100</f>
        <v>64.494743748011388</v>
      </c>
      <c r="D19" s="8">
        <f>+expenditure!D42/expenditure!D19*100</f>
        <v>62.319151885651699</v>
      </c>
      <c r="E19" s="8">
        <f>+expenditure!E42/expenditure!E19*100</f>
        <v>62.85242134283331</v>
      </c>
      <c r="F19" s="8">
        <f>+expenditure!F42/expenditure!F19*100</f>
        <v>61.903069518436226</v>
      </c>
      <c r="G19" s="8">
        <f>+expenditure!G42/expenditure!G19*100</f>
        <v>63.743676910549006</v>
      </c>
      <c r="H19" s="8">
        <f>+expenditure!H42/expenditure!H19*100</f>
        <v>65.448158991946002</v>
      </c>
      <c r="I19" s="8">
        <f>+expenditure!I42/expenditure!I19*100</f>
        <v>64.418717950975008</v>
      </c>
      <c r="J19" s="8">
        <f>+expenditure!J42/expenditure!J19*100</f>
        <v>64.852583422058146</v>
      </c>
      <c r="K19" s="8">
        <f>+expenditure!K42/expenditure!K19*100</f>
        <v>65.711422613722618</v>
      </c>
      <c r="L19" s="8">
        <f>+expenditure!L42/expenditure!L19*100</f>
        <v>65.612304049620747</v>
      </c>
      <c r="M19" s="8">
        <f>+expenditure!M42/expenditure!M19*100</f>
        <v>65.419357456544205</v>
      </c>
      <c r="N19" s="8">
        <f>+expenditure!N42/expenditure!N19*100</f>
        <v>65.764281392962062</v>
      </c>
      <c r="O19" s="8">
        <f>+[1]Lasten!O42/[1]Lasten!O19*100</f>
        <v>67.101963682712764</v>
      </c>
      <c r="P19" s="8">
        <f>+expenditure!P42/expenditure!P19*100</f>
        <v>67.021681247622695</v>
      </c>
      <c r="Q19" s="8">
        <f>([2]Lasten!Q42/[2]Lasten!Q19)*100</f>
        <v>68.27360507418949</v>
      </c>
      <c r="R19" s="8">
        <f>([2]Lasten!R42/[2]Lasten!R19)*100</f>
        <v>70.988129039703054</v>
      </c>
      <c r="S19" s="8">
        <f>([2]Lasten!S42/[2]Lasten!S19)*100</f>
        <v>71.585025618608583</v>
      </c>
      <c r="T19" s="6"/>
      <c r="U19" s="6"/>
    </row>
    <row r="20" spans="1:21">
      <c r="A20" s="2" t="s">
        <v>13</v>
      </c>
      <c r="B20" s="6">
        <f>+expenditure!B43/expenditure!B20*100</f>
        <v>58.764591280430899</v>
      </c>
      <c r="C20" s="6">
        <f>+expenditure!C43/expenditure!C20*100</f>
        <v>62.733342906375647</v>
      </c>
      <c r="D20" s="6">
        <f>+expenditure!D43/expenditure!D20*100</f>
        <v>63.862213686157354</v>
      </c>
      <c r="E20" s="6">
        <f>+expenditure!E43/expenditure!E20*100</f>
        <v>70.912448585578787</v>
      </c>
      <c r="F20" s="6">
        <f>+expenditure!F43/expenditure!F20*100</f>
        <v>71.681224283548687</v>
      </c>
      <c r="G20" s="6">
        <f>+expenditure!G43/expenditure!G20*100</f>
        <v>71.649364283214751</v>
      </c>
      <c r="H20" s="6">
        <f>+expenditure!H43/expenditure!H20*100</f>
        <v>71.687020109689215</v>
      </c>
      <c r="I20" s="6">
        <f>+expenditure!I43/expenditure!I20*100</f>
        <v>72.42784287452659</v>
      </c>
      <c r="J20" s="6">
        <f>+expenditure!J43/expenditure!J20*100</f>
        <v>72.154401154401157</v>
      </c>
      <c r="K20" s="6">
        <f>+expenditure!K43/expenditure!K20*100</f>
        <v>72.864343132915465</v>
      </c>
      <c r="L20" s="6">
        <f>+expenditure!L43/expenditure!L20*100</f>
        <v>75.214760944471806</v>
      </c>
      <c r="M20" s="6">
        <f>+expenditure!M43/expenditure!M20*100</f>
        <v>72.744084672159559</v>
      </c>
      <c r="N20" s="6">
        <f>+expenditure!N43/expenditure!N20*100</f>
        <v>73.325644895951697</v>
      </c>
      <c r="O20" s="6">
        <f>+[1]Lasten!O43/[1]Lasten!O20*100</f>
        <v>73.829138186979009</v>
      </c>
      <c r="P20" s="6">
        <f>+expenditure!P43/expenditure!P20*100</f>
        <v>74.468085106382986</v>
      </c>
      <c r="Q20" s="6">
        <f>([2]Lasten!Q43/[2]Lasten!Q20)*100</f>
        <v>74.80168676830526</v>
      </c>
      <c r="R20" s="6">
        <f>([2]Lasten!R43/[2]Lasten!R20)*100</f>
        <v>76.786350613623739</v>
      </c>
      <c r="S20" s="6">
        <f>([2]Lasten!S43/[2]Lasten!S20)*100</f>
        <v>76.305005302504611</v>
      </c>
    </row>
    <row r="21" spans="1:21">
      <c r="A21" s="2" t="s">
        <v>15</v>
      </c>
      <c r="B21" s="30"/>
      <c r="C21" s="30"/>
      <c r="D21" s="30"/>
      <c r="E21" s="30"/>
      <c r="F21" s="30"/>
      <c r="G21" s="30"/>
      <c r="H21" s="6">
        <f>+expenditure!H44/expenditure!H21*100</f>
        <v>47.581923890063429</v>
      </c>
      <c r="I21" s="6">
        <f>+expenditure!I44/expenditure!I21*100</f>
        <v>64.075260208166526</v>
      </c>
      <c r="J21" s="6">
        <f>+expenditure!J44/expenditure!J21*100</f>
        <v>61.37128864401592</v>
      </c>
      <c r="K21" s="6">
        <f>+expenditure!K44/expenditure!K21*100</f>
        <v>55.77162138163736</v>
      </c>
      <c r="L21" s="6">
        <f>+expenditure!L44/expenditure!L21*100</f>
        <v>58.669225847728725</v>
      </c>
      <c r="M21" s="6">
        <f>+expenditure!M44/expenditure!M21*100</f>
        <v>59.119830328738075</v>
      </c>
      <c r="N21" s="6">
        <f>+expenditure!N44/expenditure!N21*100</f>
        <v>58.441584395859145</v>
      </c>
      <c r="O21" s="6">
        <f>+[1]Lasten!O44/[1]Lasten!O21*100</f>
        <v>59.059165858389918</v>
      </c>
      <c r="P21" s="6">
        <f>+expenditure!P44/expenditure!P21*100</f>
        <v>64.035087719298247</v>
      </c>
      <c r="Q21" s="6">
        <f>([2]Lasten!Q44/[2]Lasten!Q21)*100</f>
        <v>61.175049382111425</v>
      </c>
      <c r="R21" s="6">
        <f>([2]Lasten!R44/[2]Lasten!R21)*100</f>
        <v>56.225436909440582</v>
      </c>
      <c r="S21" s="6">
        <f>([2]Lasten!S44/[2]Lasten!S21)*100</f>
        <v>63.103475701900905</v>
      </c>
    </row>
    <row r="22" spans="1:21">
      <c r="A22" s="2" t="s">
        <v>16</v>
      </c>
      <c r="B22" s="30"/>
      <c r="C22" s="30"/>
      <c r="D22" s="30"/>
      <c r="E22" s="30"/>
      <c r="F22" s="30"/>
      <c r="G22" s="30"/>
      <c r="H22" s="6">
        <f>+expenditure!H45/expenditure!H22*100</f>
        <v>61.102831594634878</v>
      </c>
      <c r="I22" s="6">
        <f>+expenditure!I45/expenditure!I22*100</f>
        <v>71.832312764955248</v>
      </c>
      <c r="J22" s="6">
        <f>+expenditure!J45/expenditure!J22*100</f>
        <v>73.737841593330259</v>
      </c>
      <c r="K22" s="6">
        <f>+expenditure!K45/expenditure!K22*100</f>
        <v>70.080862533692724</v>
      </c>
      <c r="L22" s="6">
        <f>+expenditure!L45/expenditure!L22*100</f>
        <v>72.687861271676297</v>
      </c>
      <c r="M22" s="6">
        <f>+expenditure!M45/expenditure!M22*100</f>
        <v>76.049089469517028</v>
      </c>
      <c r="N22" s="6">
        <f>+expenditure!N45/expenditure!N22*100</f>
        <v>71.650710048330097</v>
      </c>
      <c r="O22" s="6">
        <f>+[1]Lasten!O45/[1]Lasten!O22*100</f>
        <v>71.153003068829463</v>
      </c>
      <c r="P22" s="6">
        <f>+expenditure!P45/expenditure!P22*100</f>
        <v>73.913043478260875</v>
      </c>
      <c r="Q22" s="6">
        <f>([2]Lasten!Q45/[2]Lasten!Q22)*100</f>
        <v>66.749506187022632</v>
      </c>
      <c r="R22" s="6">
        <f>([2]Lasten!R45/[2]Lasten!R22)*100</f>
        <v>76.345848621825567</v>
      </c>
      <c r="S22" s="6">
        <f>([2]Lasten!S45/[2]Lasten!S22)*100</f>
        <v>71.373307543520312</v>
      </c>
    </row>
    <row r="23" spans="1:21">
      <c r="A23" s="2" t="s">
        <v>17</v>
      </c>
      <c r="B23" s="30"/>
      <c r="C23" s="30"/>
      <c r="D23" s="30"/>
      <c r="E23" s="30"/>
      <c r="F23" s="30"/>
      <c r="G23" s="30"/>
      <c r="H23" s="6">
        <f>+expenditure!H46/expenditure!H23*100</f>
        <v>73.555491990846676</v>
      </c>
      <c r="I23" s="6">
        <f>+expenditure!I46/expenditure!I23*100</f>
        <v>75.566442131047154</v>
      </c>
      <c r="J23" s="6">
        <f>+expenditure!J46/expenditure!J23*100</f>
        <v>77.690371302706112</v>
      </c>
      <c r="K23" s="6">
        <f>+expenditure!K46/expenditure!K23*100</f>
        <v>71.9953519256308</v>
      </c>
      <c r="L23" s="6">
        <f>+expenditure!L46/expenditure!L23*100</f>
        <v>73.228981765370349</v>
      </c>
      <c r="M23" s="6">
        <f>+expenditure!M46/expenditure!M23*100</f>
        <v>76.941315945465334</v>
      </c>
      <c r="N23" s="6">
        <f>+expenditure!N46/expenditure!N23*100</f>
        <v>78.388948518460495</v>
      </c>
      <c r="O23" s="6">
        <f>+[1]Lasten!O46/[1]Lasten!O23*100</f>
        <v>78.103356419818866</v>
      </c>
      <c r="P23" s="6">
        <f>+expenditure!P46/expenditure!P23*100</f>
        <v>82.051282051282058</v>
      </c>
      <c r="Q23" s="6">
        <f>([2]Lasten!Q46/[2]Lasten!Q23)*100</f>
        <v>81.022973375797989</v>
      </c>
      <c r="R23" s="6">
        <f>([2]Lasten!R46/[2]Lasten!R23)*100</f>
        <v>84.137101609757337</v>
      </c>
      <c r="S23" s="6">
        <f>([2]Lasten!S46/[2]Lasten!S23)*100</f>
        <v>84.505563720344341</v>
      </c>
    </row>
    <row r="24" spans="1:21">
      <c r="A24" s="2" t="s">
        <v>18</v>
      </c>
      <c r="B24" s="30"/>
      <c r="C24" s="30"/>
      <c r="D24" s="30"/>
      <c r="E24" s="30"/>
      <c r="F24" s="30"/>
      <c r="G24" s="30"/>
      <c r="H24" s="6">
        <f>+expenditure!H47/expenditure!H24*100</f>
        <v>76.50622685964322</v>
      </c>
      <c r="I24" s="6">
        <f>+expenditure!I47/expenditure!I24*100</f>
        <v>76.82672233820459</v>
      </c>
      <c r="J24" s="6">
        <f>+expenditure!J47/expenditure!J24*100</f>
        <v>71.114864864864856</v>
      </c>
      <c r="K24" s="6">
        <f>+expenditure!K47/expenditure!K24*100</f>
        <v>70.043713036770384</v>
      </c>
      <c r="L24" s="6">
        <f>+expenditure!L47/expenditure!L24*100</f>
        <v>73.119439201941233</v>
      </c>
      <c r="M24" s="6">
        <f>+expenditure!M47/expenditure!M24*100</f>
        <v>70.423682781097227</v>
      </c>
      <c r="N24" s="6">
        <f>+expenditure!N47/expenditure!N24*100</f>
        <v>69.185299234660519</v>
      </c>
      <c r="O24" s="6">
        <f>+[1]Lasten!O47/[1]Lasten!O24*100</f>
        <v>71.069979716024349</v>
      </c>
      <c r="P24" s="6">
        <f>+expenditure!P47/expenditure!P24*100</f>
        <v>71.111111111111114</v>
      </c>
      <c r="Q24" s="6">
        <f>([2]Lasten!Q47/[2]Lasten!Q24)*100</f>
        <v>74.986078361423139</v>
      </c>
      <c r="R24" s="6">
        <f>([2]Lasten!R47/[2]Lasten!R24)*100</f>
        <v>79.08462774515543</v>
      </c>
      <c r="S24" s="6">
        <f>([2]Lasten!S47/[2]Lasten!S24)*100</f>
        <v>81.586890901250541</v>
      </c>
    </row>
    <row r="25" spans="1:21" s="3" customFormat="1">
      <c r="A25" s="3" t="str">
        <f>expenditure!A25</f>
        <v>Total (incl. small universities)</v>
      </c>
      <c r="B25" s="8">
        <f>+expenditure!B48/expenditure!B25*100</f>
        <v>64.929150051533085</v>
      </c>
      <c r="C25" s="8">
        <f>+expenditure!C48/expenditure!C25*100</f>
        <v>64.472292517328981</v>
      </c>
      <c r="D25" s="8">
        <f>+expenditure!D48/expenditure!D25*100</f>
        <v>62.338748764036026</v>
      </c>
      <c r="E25" s="8">
        <f>+expenditure!E48/expenditure!E25*100</f>
        <v>62.956164947170421</v>
      </c>
      <c r="F25" s="8">
        <f>+expenditure!F48/expenditure!F25*100</f>
        <v>62.030050589277067</v>
      </c>
      <c r="G25" s="8">
        <f>+expenditure!G48/expenditure!G25*100</f>
        <v>63.838692792177554</v>
      </c>
      <c r="H25" s="8">
        <f>+expenditure!H48/expenditure!H25*100</f>
        <v>65.488756483217671</v>
      </c>
      <c r="I25" s="8">
        <f>+expenditure!I48/expenditure!I25*100</f>
        <v>64.537227603762389</v>
      </c>
      <c r="J25" s="8">
        <f>+expenditure!J48/expenditure!J25*100</f>
        <v>64.949170451910348</v>
      </c>
      <c r="K25" s="8">
        <f>+expenditure!K48/expenditure!K25*100</f>
        <v>65.785265439774577</v>
      </c>
      <c r="L25" s="8">
        <f>+expenditure!L48/expenditure!L25*100</f>
        <v>65.713704767204788</v>
      </c>
      <c r="M25" s="8">
        <f>+expenditure!M48/expenditure!M25*100</f>
        <v>65.497505704010223</v>
      </c>
      <c r="N25" s="8">
        <f>+expenditure!N48/expenditure!N25*100</f>
        <v>65.837529140889359</v>
      </c>
      <c r="O25" s="8">
        <f>+[1]Lasten!O48/[1]Lasten!O25*100</f>
        <v>67.165622513270051</v>
      </c>
      <c r="P25" s="8">
        <f>+expenditure!P48/expenditure!P25*100</f>
        <v>67.106159858694596</v>
      </c>
      <c r="Q25" s="8">
        <f>([2]Lasten!Q48/[2]Lasten!Q25)*100</f>
        <v>68.339189565937417</v>
      </c>
      <c r="R25" s="8">
        <f>([2]Lasten!R48/[2]Lasten!R25)*100</f>
        <v>71.037501509592644</v>
      </c>
      <c r="S25" s="8">
        <f>([2]Lasten!S48/[2]Lasten!S25)*100</f>
        <v>71.635546516518815</v>
      </c>
    </row>
    <row r="26" spans="1:21">
      <c r="B26" s="6"/>
      <c r="C26" s="6"/>
    </row>
    <row r="27" spans="1:21" ht="15">
      <c r="A27" s="17" t="str">
        <f>expenditure!A50</f>
        <v>Depreciation</v>
      </c>
    </row>
    <row r="28" spans="1:21" s="3" customFormat="1">
      <c r="B28" s="3">
        <v>2004</v>
      </c>
      <c r="C28" s="3">
        <v>2005</v>
      </c>
      <c r="D28" s="3">
        <v>2006</v>
      </c>
      <c r="E28" s="3">
        <v>2007</v>
      </c>
      <c r="F28" s="3">
        <v>2008</v>
      </c>
      <c r="G28" s="3">
        <v>2009</v>
      </c>
      <c r="H28" s="3">
        <v>2010</v>
      </c>
      <c r="I28" s="3">
        <v>2011</v>
      </c>
      <c r="J28" s="3">
        <v>2012</v>
      </c>
      <c r="K28" s="3">
        <v>2013</v>
      </c>
      <c r="L28" s="3">
        <v>2014</v>
      </c>
      <c r="M28" s="3">
        <v>2015</v>
      </c>
      <c r="N28" s="3">
        <v>2016</v>
      </c>
      <c r="O28" s="3">
        <v>2017</v>
      </c>
      <c r="P28" s="3">
        <v>2018</v>
      </c>
      <c r="Q28" s="3">
        <v>2019</v>
      </c>
      <c r="R28" s="3">
        <v>2020</v>
      </c>
      <c r="S28" s="3">
        <v>2021</v>
      </c>
    </row>
    <row r="29" spans="1:21">
      <c r="A29" s="2" t="s">
        <v>0</v>
      </c>
      <c r="B29" s="6">
        <f>+expenditure!B52/expenditure!B6*100</f>
        <v>5.8603956700261293</v>
      </c>
      <c r="C29" s="6">
        <f>+expenditure!C52/expenditure!C6*100</f>
        <v>6.476059249052704</v>
      </c>
      <c r="D29" s="6">
        <f>+expenditure!D52/expenditure!D6*100</f>
        <v>6.5584630672408091</v>
      </c>
      <c r="E29" s="6">
        <f>+expenditure!E52/expenditure!E6*100</f>
        <v>7.1974522292993628</v>
      </c>
      <c r="F29" s="6">
        <f>+expenditure!F52/expenditure!F6*100</f>
        <v>6.1731156340863338</v>
      </c>
      <c r="G29" s="6">
        <f>+expenditure!G52/expenditure!G6*100</f>
        <v>5.7476231633535004</v>
      </c>
      <c r="H29" s="6">
        <f>+expenditure!H52/expenditure!H6*100</f>
        <v>7.0175438596491224</v>
      </c>
      <c r="I29" s="6">
        <f>+expenditure!I52/expenditure!I6*100</f>
        <v>8.4135107471852617</v>
      </c>
      <c r="J29" s="6">
        <f>+expenditure!J52/expenditure!J6*100</f>
        <v>7.1077427283900043</v>
      </c>
      <c r="K29" s="6">
        <f>+expenditure!K52/expenditure!K6*100</f>
        <v>7.0285044904334235</v>
      </c>
      <c r="L29" s="6">
        <f>+expenditure!L52/expenditure!L6*100</f>
        <v>5.7849666983824921</v>
      </c>
      <c r="M29" s="6">
        <f>+expenditure!M52/expenditure!M6*100</f>
        <v>5.5893944822644208</v>
      </c>
      <c r="N29" s="6">
        <f>+expenditure!N52/expenditure!N6*100</f>
        <v>5.63428376301861</v>
      </c>
      <c r="O29" s="6">
        <f>+[1]Lasten!O52/[1]Lasten!O6*100</f>
        <v>5.6026058631921822</v>
      </c>
      <c r="P29" s="6">
        <f>+expenditure!P52/expenditure!P6*100</f>
        <v>5.5281798583307662</v>
      </c>
      <c r="Q29" s="6">
        <f>([2]Lasten!Q52/[2]Lasten!Q6)*100</f>
        <v>5.8363504706734242</v>
      </c>
      <c r="R29" s="6">
        <f>([2]Lasten!R52/[2]Lasten!R6)*100</f>
        <v>5.2571264861767659</v>
      </c>
      <c r="S29" s="6">
        <f>([2]Lasten!S52/[2]Lasten!S6)*100</f>
        <v>5.2149681528662413</v>
      </c>
    </row>
    <row r="30" spans="1:21">
      <c r="A30" s="2" t="s">
        <v>1</v>
      </c>
      <c r="B30" s="6">
        <f>+expenditure!B53/expenditure!B7*100</f>
        <v>6.4043674044195615</v>
      </c>
      <c r="C30" s="6">
        <f>+expenditure!C53/expenditure!C7*100</f>
        <v>6.1268578214039096</v>
      </c>
      <c r="D30" s="6">
        <f>+expenditure!D53/expenditure!D7*100</f>
        <v>6.9895916603563712</v>
      </c>
      <c r="E30" s="6">
        <f>+expenditure!E53/expenditure!E7*100</f>
        <v>6.2716719901567215</v>
      </c>
      <c r="F30" s="6">
        <f>+expenditure!F53/expenditure!F7*100</f>
        <v>8.4514158580632017</v>
      </c>
      <c r="G30" s="6">
        <f>+expenditure!G53/expenditure!G7*100</f>
        <v>6.7404739267168878</v>
      </c>
      <c r="H30" s="6">
        <f>+expenditure!H53/expenditure!H7*100</f>
        <v>7.5950746284718109</v>
      </c>
      <c r="I30" s="6">
        <f>+expenditure!I53/expenditure!I7*100</f>
        <v>7.5685244358541475</v>
      </c>
      <c r="J30" s="6">
        <f>+expenditure!J53/expenditure!J7*100</f>
        <v>7.6514165084407342</v>
      </c>
      <c r="K30" s="6">
        <f>+expenditure!K53/expenditure!K7*100</f>
        <v>7.7793326610084588</v>
      </c>
      <c r="L30" s="6">
        <f>+expenditure!L53/expenditure!L7*100</f>
        <v>7.3055518065402243</v>
      </c>
      <c r="M30" s="6">
        <f>+expenditure!M53/expenditure!M7*100</f>
        <v>7.2932300798878664</v>
      </c>
      <c r="N30" s="6">
        <f>+expenditure!N53/expenditure!N7*100</f>
        <v>7.8560434142835103</v>
      </c>
      <c r="O30" s="6">
        <f>+[1]Lasten!O53/[1]Lasten!O7*100</f>
        <v>7.971640285771227</v>
      </c>
      <c r="P30" s="6">
        <f>+expenditure!P53/expenditure!P7*100</f>
        <v>7.5713790313258578</v>
      </c>
      <c r="Q30" s="6">
        <f>([2]Lasten!Q53/[2]Lasten!Q7)*100</f>
        <v>8.2028786840301571</v>
      </c>
      <c r="R30" s="6">
        <f>([2]Lasten!R53/[2]Lasten!R7)*100</f>
        <v>7.304061712947453</v>
      </c>
      <c r="S30" s="6">
        <f>([2]Lasten!S53/[2]Lasten!S7)*100</f>
        <v>6.6058692856307726</v>
      </c>
    </row>
    <row r="31" spans="1:21">
      <c r="A31" s="2" t="s">
        <v>2</v>
      </c>
      <c r="B31" s="6">
        <f>+expenditure!B54/expenditure!B8*100</f>
        <v>6.2804782689054122</v>
      </c>
      <c r="C31" s="6">
        <f>+expenditure!C54/expenditure!C8*100</f>
        <v>5.485505186699692</v>
      </c>
      <c r="D31" s="6">
        <f>+expenditure!D54/expenditure!D8*100</f>
        <v>6.6909276332088226</v>
      </c>
      <c r="E31" s="6">
        <f>+expenditure!E54/expenditure!E8*100</f>
        <v>5.0141750941480128</v>
      </c>
      <c r="F31" s="6">
        <f>+expenditure!F54/expenditure!F8*100</f>
        <v>4.5357336586602708</v>
      </c>
      <c r="G31" s="6">
        <f>+expenditure!G54/expenditure!G8*100</f>
        <v>7.7582140593446454</v>
      </c>
      <c r="H31" s="6">
        <f>+expenditure!H54/expenditure!H8*100</f>
        <v>5.2541023778323872</v>
      </c>
      <c r="I31" s="6">
        <f>+expenditure!I54/expenditure!I8*100</f>
        <v>7.4187459486328624</v>
      </c>
      <c r="J31" s="6">
        <f>+expenditure!J54/expenditure!J8*100</f>
        <v>6.1736613886139917</v>
      </c>
      <c r="K31" s="6">
        <f>+expenditure!K54/expenditure!K8*100</f>
        <v>4.8928843486601714</v>
      </c>
      <c r="L31" s="6">
        <f>+expenditure!L54/expenditure!L8*100</f>
        <v>5.5960134806948556</v>
      </c>
      <c r="M31" s="6">
        <f>+expenditure!M54/expenditure!M8*100</f>
        <v>5.5332553755101079</v>
      </c>
      <c r="N31" s="6">
        <f>+expenditure!N54/expenditure!N8*100</f>
        <v>5.1017684780499941</v>
      </c>
      <c r="O31" s="6">
        <f>+[1]Lasten!O54/[1]Lasten!O8*100</f>
        <v>5.399305262932085</v>
      </c>
      <c r="P31" s="6">
        <f>+expenditure!P54/expenditure!P8*100</f>
        <v>5.3901131625967835</v>
      </c>
      <c r="Q31" s="6">
        <f>([2]Lasten!Q54/[2]Lasten!Q8)*100</f>
        <v>5.0785930314573076</v>
      </c>
      <c r="R31" s="6">
        <f>([2]Lasten!R54/[2]Lasten!R8)*100</f>
        <v>5.1329342820824291</v>
      </c>
      <c r="S31" s="6">
        <f>([2]Lasten!S54/[2]Lasten!S8)*100</f>
        <v>5.1134203031267216</v>
      </c>
    </row>
    <row r="32" spans="1:21">
      <c r="A32" s="2" t="s">
        <v>3</v>
      </c>
      <c r="B32" s="6">
        <f>+expenditure!B55/expenditure!B9*100</f>
        <v>3.081232492997199</v>
      </c>
      <c r="C32" s="6">
        <f>+expenditure!C55/expenditure!C9*100</f>
        <v>3.7899134586690546</v>
      </c>
      <c r="D32" s="6">
        <f>+expenditure!D55/expenditure!D9*100</f>
        <v>3.1285551763367461</v>
      </c>
      <c r="E32" s="6">
        <f>+expenditure!E55/expenditure!E9*100</f>
        <v>3.0797101449275366</v>
      </c>
      <c r="F32" s="6">
        <f>+expenditure!F55/expenditure!F9*100</f>
        <v>3.0142271521581865</v>
      </c>
      <c r="G32" s="6">
        <f>+expenditure!G55/expenditure!G9*100</f>
        <v>3.2812155912794543</v>
      </c>
      <c r="H32" s="6">
        <f>+expenditure!H55/expenditure!H9*100</f>
        <v>2.914427449359239</v>
      </c>
      <c r="I32" s="6">
        <f>+expenditure!I55/expenditure!I9*100</f>
        <v>3.0262143407864301</v>
      </c>
      <c r="J32" s="6">
        <f>+expenditure!J55/expenditure!J9*100</f>
        <v>3.3805031446540879</v>
      </c>
      <c r="K32" s="6">
        <f>+expenditure!K55/expenditure!K9*100</f>
        <v>4.4456949915588071</v>
      </c>
      <c r="L32" s="6">
        <f>+expenditure!L55/expenditure!L9*100</f>
        <v>5.5785123966942152</v>
      </c>
      <c r="M32" s="6">
        <f>+expenditure!M55/expenditure!M9*100</f>
        <v>5.4265006504367213</v>
      </c>
      <c r="N32" s="6">
        <f>+expenditure!N55/expenditure!N9*100</f>
        <v>8.878014680181753</v>
      </c>
      <c r="O32" s="6">
        <f>+[1]Lasten!O55/[1]Lasten!O9*100</f>
        <v>6.0471247322458401</v>
      </c>
      <c r="P32" s="6">
        <f>+expenditure!P55/expenditure!P9*100</f>
        <v>5.1605862176488939</v>
      </c>
      <c r="Q32" s="6">
        <f>([2]Lasten!Q55/[2]Lasten!Q9)*100</f>
        <v>5.3913043478260878</v>
      </c>
      <c r="R32" s="6">
        <f>([2]Lasten!R55/[2]Lasten!R9)*100</f>
        <v>5.7379349046015715</v>
      </c>
      <c r="S32" s="6">
        <f>([2]Lasten!S55/[2]Lasten!S9)*100</f>
        <v>5.2808837397278738</v>
      </c>
    </row>
    <row r="33" spans="1:19">
      <c r="A33" s="2" t="s">
        <v>4</v>
      </c>
      <c r="B33" s="6">
        <f>+expenditure!B56/expenditure!B10*100</f>
        <v>7.4957783476139852</v>
      </c>
      <c r="C33" s="6">
        <f>+expenditure!C56/expenditure!C10*100</f>
        <v>7.0156230260664501</v>
      </c>
      <c r="D33" s="6">
        <f>+expenditure!D56/expenditure!D10*100</f>
        <v>7.5587536593042266</v>
      </c>
      <c r="E33" s="6">
        <f>+expenditure!E56/expenditure!E10*100</f>
        <v>7.7893862423719611</v>
      </c>
      <c r="F33" s="6">
        <f>+expenditure!F56/expenditure!F10*100</f>
        <v>6.1299674895212073</v>
      </c>
      <c r="G33" s="6">
        <f>+expenditure!G56/expenditure!G10*100</f>
        <v>5.9267766199876135</v>
      </c>
      <c r="H33" s="6">
        <f>+expenditure!H56/expenditure!H10*100</f>
        <v>5.7672844080611068</v>
      </c>
      <c r="I33" s="6">
        <f>+expenditure!I56/expenditure!I10*100</f>
        <v>5.9104298651663365</v>
      </c>
      <c r="J33" s="6">
        <f>+expenditure!J56/expenditure!J10*100</f>
        <v>6.0447919051192818</v>
      </c>
      <c r="K33" s="6">
        <f>+expenditure!K56/expenditure!K10*100</f>
        <v>5.8480473559946224</v>
      </c>
      <c r="L33" s="6">
        <f>+expenditure!L56/expenditure!L10*100</f>
        <v>6.8890766898735025</v>
      </c>
      <c r="M33" s="6">
        <f>+expenditure!M56/expenditure!M10*100</f>
        <v>5.8250121880675652</v>
      </c>
      <c r="N33" s="6">
        <f>+expenditure!N56/expenditure!N10*100</f>
        <v>6.1118563745094843</v>
      </c>
      <c r="O33" s="6">
        <f>+[1]Lasten!O56/[1]Lasten!O10*100</f>
        <v>5.9767971574947891</v>
      </c>
      <c r="P33" s="6">
        <f>+expenditure!P56/expenditure!P10*100</f>
        <v>5.6169429097605894</v>
      </c>
      <c r="Q33" s="6">
        <f>([2]Lasten!Q56/[2]Lasten!Q10)*100</f>
        <v>6.1004642808729841</v>
      </c>
      <c r="R33" s="6">
        <f>([2]Lasten!R56/[2]Lasten!R10)*100</f>
        <v>5.4810560536313959</v>
      </c>
      <c r="S33" s="6">
        <f>([2]Lasten!S56/[2]Lasten!S10)*100</f>
        <v>5.0330947230185661</v>
      </c>
    </row>
    <row r="34" spans="1:19">
      <c r="A34" s="2" t="s">
        <v>5</v>
      </c>
      <c r="B34" s="6">
        <f>+expenditure!B57/expenditure!B11*100</f>
        <v>7.3104470239565318</v>
      </c>
      <c r="C34" s="6">
        <f>+expenditure!C57/expenditure!C11*100</f>
        <v>7.173396674584323</v>
      </c>
      <c r="D34" s="6">
        <f>+expenditure!D57/expenditure!D11*100</f>
        <v>7.7110785749145929</v>
      </c>
      <c r="E34" s="6">
        <f>+expenditure!E57/expenditure!E11*100</f>
        <v>6.2095420762407105</v>
      </c>
      <c r="F34" s="6">
        <f>+expenditure!F57/expenditure!F11*100</f>
        <v>5.7583803518088281</v>
      </c>
      <c r="G34" s="6">
        <f>+expenditure!G57/expenditure!G11*100</f>
        <v>6.8960357413879718</v>
      </c>
      <c r="H34" s="6">
        <f>+expenditure!H57/expenditure!H11*100</f>
        <v>6.1243349989106974</v>
      </c>
      <c r="I34" s="6">
        <f>+expenditure!I57/expenditure!I11*100</f>
        <v>8.5750230759050705</v>
      </c>
      <c r="J34" s="6">
        <f>+expenditure!J57/expenditure!J11*100</f>
        <v>6.9076823757262744</v>
      </c>
      <c r="K34" s="6">
        <f>+expenditure!K57/expenditure!K11*100</f>
        <v>6.5342837746096389</v>
      </c>
      <c r="L34" s="6">
        <f>+expenditure!L57/expenditure!L11*100</f>
        <v>6.5897307242013721</v>
      </c>
      <c r="M34" s="6">
        <f>+expenditure!M57/expenditure!M11*100</f>
        <v>5.8544082716221881</v>
      </c>
      <c r="N34" s="6">
        <f>+expenditure!N57/expenditure!N11*100</f>
        <v>5.8351468988030462</v>
      </c>
      <c r="O34" s="6">
        <f>+[1]Lasten!O57/[1]Lasten!O11*100</f>
        <v>5.7366189719130896</v>
      </c>
      <c r="P34" s="6">
        <f>+expenditure!P57/expenditure!P11*100</f>
        <v>5.688354851080148</v>
      </c>
      <c r="Q34" s="6">
        <f>([2]Lasten!Q57/[2]Lasten!Q11)*100</f>
        <v>5.6287276341948305</v>
      </c>
      <c r="R34" s="6">
        <f>([2]Lasten!R57/[2]Lasten!R11)*100</f>
        <v>5.2333804809052333</v>
      </c>
      <c r="S34" s="6">
        <f>([2]Lasten!S57/[2]Lasten!S11)*100</f>
        <v>4.7555407060919928</v>
      </c>
    </row>
    <row r="35" spans="1:19">
      <c r="A35" s="2" t="s">
        <v>6</v>
      </c>
      <c r="B35" s="6">
        <f>+expenditure!B58/expenditure!B12*100</f>
        <v>5.3481694185211772</v>
      </c>
      <c r="C35" s="6">
        <f>+expenditure!C58/expenditure!C12*100</f>
        <v>5.1652892561983474</v>
      </c>
      <c r="D35" s="6">
        <f>+expenditure!D58/expenditure!D12*100</f>
        <v>5.4634146341463419</v>
      </c>
      <c r="E35" s="6">
        <f>+expenditure!E58/expenditure!E12*100</f>
        <v>5.3405820275023981</v>
      </c>
      <c r="F35" s="6">
        <f>+expenditure!F58/expenditure!F12*100</f>
        <v>4.5275590551181102</v>
      </c>
      <c r="G35" s="6">
        <f>+expenditure!G58/expenditure!G12*100</f>
        <v>4.3337195828505219</v>
      </c>
      <c r="H35" s="6">
        <f>+expenditure!H58/expenditure!H12*100</f>
        <v>4.8048048048048058</v>
      </c>
      <c r="I35" s="6">
        <f>+expenditure!I58/expenditure!I12*100</f>
        <v>6.4616065501217079</v>
      </c>
      <c r="J35" s="6">
        <f>+expenditure!J58/expenditure!J12*100</f>
        <v>6.3764961915125138</v>
      </c>
      <c r="K35" s="6">
        <f>+expenditure!K58/expenditure!K12*100</f>
        <v>6.8510743393430467</v>
      </c>
      <c r="L35" s="6">
        <f>+expenditure!L58/expenditure!L12*100</f>
        <v>6.2685544876276396</v>
      </c>
      <c r="M35" s="6">
        <f>+expenditure!M58/expenditure!M12*100</f>
        <v>6.4986862521151432</v>
      </c>
      <c r="N35" s="6">
        <f>+expenditure!N58/expenditure!N12*100</f>
        <v>8.1623668936752054</v>
      </c>
      <c r="O35" s="6">
        <f>+[1]Lasten!O58/[1]Lasten!O12*100</f>
        <v>9.1194617183325786</v>
      </c>
      <c r="P35" s="6">
        <f>+expenditure!P58/expenditure!P12*100</f>
        <v>8.9208349743993693</v>
      </c>
      <c r="Q35" s="6">
        <f>([2]Lasten!Q58/[2]Lasten!Q12)*100</f>
        <v>8.9949406499318929</v>
      </c>
      <c r="R35" s="6">
        <f>([2]Lasten!R58/[2]Lasten!R12)*100</f>
        <v>8.1778067322770855</v>
      </c>
      <c r="S35" s="6">
        <f>([2]Lasten!S58/[2]Lasten!S12)*100</f>
        <v>7.7525095641369388</v>
      </c>
    </row>
    <row r="36" spans="1:19">
      <c r="A36" s="2" t="s">
        <v>7</v>
      </c>
      <c r="B36" s="6">
        <f>+expenditure!B59/expenditure!B13*100</f>
        <v>7.1898896087645632</v>
      </c>
      <c r="C36" s="6">
        <f>+expenditure!C59/expenditure!C13*100</f>
        <v>7.447338771229342</v>
      </c>
      <c r="D36" s="6">
        <f>+expenditure!D59/expenditure!D13*100</f>
        <v>7.3812053434307332</v>
      </c>
      <c r="E36" s="6">
        <f>+expenditure!E59/expenditure!E13*100</f>
        <v>6.6035735768309154</v>
      </c>
      <c r="F36" s="6">
        <f>+expenditure!F59/expenditure!F13*100</f>
        <v>6.9098036201529531</v>
      </c>
      <c r="G36" s="6">
        <f>+expenditure!G59/expenditure!G13*100</f>
        <v>6.2027165972184637</v>
      </c>
      <c r="H36" s="6">
        <f>+expenditure!H59/expenditure!H13*100</f>
        <v>5.2879470850689687</v>
      </c>
      <c r="I36" s="6">
        <f>+expenditure!I59/expenditure!I13*100</f>
        <v>5.765317341329335</v>
      </c>
      <c r="J36" s="6">
        <f>+expenditure!J59/expenditure!J13*100</f>
        <v>5.8082857092821651</v>
      </c>
      <c r="K36" s="6">
        <f>+expenditure!K59/expenditure!K13*100</f>
        <v>5.3878937489419725</v>
      </c>
      <c r="L36" s="6">
        <f>+expenditure!L59/expenditure!L13*100</f>
        <v>6.2391339754782944</v>
      </c>
      <c r="M36" s="6">
        <f>+expenditure!M59/expenditure!M13*100</f>
        <v>5.5575081434995122</v>
      </c>
      <c r="N36" s="6">
        <f>+expenditure!N59/expenditure!N13*100</f>
        <v>5.5515103373711971</v>
      </c>
      <c r="O36" s="6">
        <f>+[1]Lasten!O59/[1]Lasten!O13*100</f>
        <v>5.4287425668263953</v>
      </c>
      <c r="P36" s="6">
        <f>+expenditure!P59/expenditure!P13*100</f>
        <v>5.7127697205518215</v>
      </c>
      <c r="Q36" s="6">
        <f>([2]Lasten!Q59/[2]Lasten!Q13)*100</f>
        <v>5.4239408855365507</v>
      </c>
      <c r="R36" s="6">
        <f>([2]Lasten!R59/[2]Lasten!R13)*100</f>
        <v>5.1018038369904328</v>
      </c>
      <c r="S36" s="6">
        <f>([2]Lasten!S59/[2]Lasten!S13)*100</f>
        <v>5.0215084264487855</v>
      </c>
    </row>
    <row r="37" spans="1:19">
      <c r="A37" s="2" t="s">
        <v>8</v>
      </c>
      <c r="B37" s="6">
        <f>+expenditure!B60/expenditure!B14*100</f>
        <v>3.3213272559206959</v>
      </c>
      <c r="C37" s="6">
        <f>+expenditure!C60/expenditure!C14*100</f>
        <v>4.6252810965442333</v>
      </c>
      <c r="D37" s="6">
        <f>+expenditure!D60/expenditure!D14*100</f>
        <v>5.0501854994104285</v>
      </c>
      <c r="E37" s="6">
        <f>+expenditure!E60/expenditure!E14*100</f>
        <v>4.2497191462044617</v>
      </c>
      <c r="F37" s="6">
        <f>+expenditure!F60/expenditure!F14*100</f>
        <v>5.3140425918667598</v>
      </c>
      <c r="G37" s="6">
        <f>+expenditure!G60/expenditure!G14*100</f>
        <v>4.0428661483504937</v>
      </c>
      <c r="H37" s="6">
        <f>+expenditure!H60/expenditure!H14*100</f>
        <v>4.6643222187907831</v>
      </c>
      <c r="I37" s="6">
        <f>+expenditure!I60/expenditure!I14*100</f>
        <v>4.37989604834498</v>
      </c>
      <c r="J37" s="6">
        <f>+expenditure!J60/expenditure!J14*100</f>
        <v>4.5758950783131329</v>
      </c>
      <c r="K37" s="6">
        <f>+expenditure!K60/expenditure!K14*100</f>
        <v>4.9894021997026288</v>
      </c>
      <c r="L37" s="6">
        <f>+expenditure!L60/expenditure!L14*100</f>
        <v>5.6648198006216273</v>
      </c>
      <c r="M37" s="6">
        <f>+expenditure!M60/expenditure!M14*100</f>
        <v>6.7036216588995003</v>
      </c>
      <c r="N37" s="6">
        <f>+expenditure!N60/expenditure!N14*100</f>
        <v>6.7664730263549844</v>
      </c>
      <c r="O37" s="6">
        <f>+[1]Lasten!O60/[1]Lasten!O14*100</f>
        <v>5.0544070147350393</v>
      </c>
      <c r="P37" s="6">
        <f>+expenditure!P60/expenditure!P14*100</f>
        <v>5.6140350877192979</v>
      </c>
      <c r="Q37" s="6">
        <f>([2]Lasten!Q60/[2]Lasten!Q14)*100</f>
        <v>5.1961546050338221</v>
      </c>
      <c r="R37" s="6">
        <f>([2]Lasten!R60/[2]Lasten!R14)*100</f>
        <v>5.4808471292152605</v>
      </c>
      <c r="S37" s="6">
        <f>([2]Lasten!S60/[2]Lasten!S14)*100</f>
        <v>5.3855831258866678</v>
      </c>
    </row>
    <row r="38" spans="1:19">
      <c r="A38" s="2" t="s">
        <v>9</v>
      </c>
      <c r="B38" s="6">
        <f>+expenditure!B61/expenditure!B15*100</f>
        <v>9.3445840944409628</v>
      </c>
      <c r="C38" s="6">
        <f>+expenditure!C61/expenditure!C15*100</f>
        <v>6.9091884948043605</v>
      </c>
      <c r="D38" s="6">
        <f>+expenditure!D61/expenditure!D15*100</f>
        <v>5.0342857142857138</v>
      </c>
      <c r="E38" s="6">
        <f>+expenditure!E61/expenditure!E15*100</f>
        <v>4.0590798002337687</v>
      </c>
      <c r="F38" s="6">
        <f>+expenditure!F61/expenditure!F15*100</f>
        <v>8.6736109403918622</v>
      </c>
      <c r="G38" s="6">
        <f>+expenditure!G61/expenditure!G15*100</f>
        <v>2.5268926142364543</v>
      </c>
      <c r="H38" s="6">
        <f>+expenditure!H61/expenditure!H15*100</f>
        <v>6.9358018083891473</v>
      </c>
      <c r="I38" s="6">
        <f>+expenditure!I61/expenditure!I15*100</f>
        <v>7.0452157630696313</v>
      </c>
      <c r="J38" s="6">
        <f>+expenditure!J61/expenditure!J15*100</f>
        <v>7.3309078354589285</v>
      </c>
      <c r="K38" s="6">
        <f>+expenditure!K61/expenditure!K15*100</f>
        <v>6.3016457694471155</v>
      </c>
      <c r="L38" s="6">
        <f>+expenditure!L61/expenditure!L15*100</f>
        <v>6.6458637973369799</v>
      </c>
      <c r="M38" s="6">
        <f>+expenditure!M61/expenditure!M15*100</f>
        <v>6.5743471230225783</v>
      </c>
      <c r="N38" s="6">
        <f>+expenditure!N61/expenditure!N15*100</f>
        <v>5.8048890517044169</v>
      </c>
      <c r="O38" s="6">
        <f>+[1]Lasten!O61/[1]Lasten!O15*100</f>
        <v>5.9714620503104117</v>
      </c>
      <c r="P38" s="6">
        <f>+expenditure!P61/expenditure!P15*100</f>
        <v>6.0287610619469021</v>
      </c>
      <c r="Q38" s="6">
        <f>([2]Lasten!Q61/[2]Lasten!Q15)*100</f>
        <v>5.2408050196916101</v>
      </c>
      <c r="R38" s="6">
        <f>([2]Lasten!R61/[2]Lasten!R15)*100</f>
        <v>5.8107253711247147</v>
      </c>
      <c r="S38" s="6">
        <f>([2]Lasten!S61/[2]Lasten!S15)*100</f>
        <v>5.4037243524102099</v>
      </c>
    </row>
    <row r="39" spans="1:19">
      <c r="A39" s="2" t="s">
        <v>10</v>
      </c>
      <c r="B39" s="6">
        <f>+expenditure!B62/expenditure!B16*100</f>
        <v>7.1579839051249472</v>
      </c>
      <c r="C39" s="6">
        <f>+expenditure!C62/expenditure!C16*100</f>
        <v>7.0211038961038961</v>
      </c>
      <c r="D39" s="6">
        <f>+expenditure!D62/expenditure!D16*100</f>
        <v>7.0902750871755131</v>
      </c>
      <c r="E39" s="6">
        <f>+expenditure!E62/expenditure!E16*100</f>
        <v>7.0505721668512376</v>
      </c>
      <c r="F39" s="6">
        <f>+expenditure!F62/expenditure!F16*100</f>
        <v>6.1087570621468918</v>
      </c>
      <c r="G39" s="6">
        <f>+expenditure!G62/expenditure!G16*100</f>
        <v>5.5728625822083773</v>
      </c>
      <c r="H39" s="6">
        <f>+expenditure!H62/expenditure!H16*100</f>
        <v>5.1948051948051948</v>
      </c>
      <c r="I39" s="6">
        <f>+expenditure!I62/expenditure!I16*100</f>
        <v>5.6579783852511127</v>
      </c>
      <c r="J39" s="6">
        <f>+expenditure!J62/expenditure!J16*100</f>
        <v>6.5820247243568328</v>
      </c>
      <c r="K39" s="6">
        <f>+expenditure!K62/expenditure!K16*100</f>
        <v>7.2609400324149105</v>
      </c>
      <c r="L39" s="6">
        <f>+expenditure!L62/expenditure!L16*100</f>
        <v>6.5839694656488552</v>
      </c>
      <c r="M39" s="6">
        <f>+expenditure!M62/expenditure!M16*100</f>
        <v>7.4390629946185509</v>
      </c>
      <c r="N39" s="6">
        <f>+expenditure!N62/expenditure!N16*100</f>
        <v>6.9499241274658559</v>
      </c>
      <c r="O39" s="6">
        <f>+[1]Lasten!O62/[1]Lasten!O16*100</f>
        <v>7.0257611241217797</v>
      </c>
      <c r="P39" s="6">
        <f>+expenditure!P62/expenditure!P16*100</f>
        <v>6.6813914964108223</v>
      </c>
      <c r="Q39" s="6">
        <f>([2]Lasten!Q62/[2]Lasten!Q16)*100</f>
        <v>7.7597318896622847</v>
      </c>
      <c r="R39" s="6">
        <f>([2]Lasten!R62/[2]Lasten!R16)*100</f>
        <v>7.1812408402540298</v>
      </c>
      <c r="S39" s="6">
        <f>([2]Lasten!S62/[2]Lasten!S16)*100</f>
        <v>6.9557152793878974</v>
      </c>
    </row>
    <row r="40" spans="1:19">
      <c r="A40" s="2" t="s">
        <v>11</v>
      </c>
      <c r="B40" s="6">
        <f>+expenditure!B63/expenditure!B17*100</f>
        <v>6.6075745366639804</v>
      </c>
      <c r="C40" s="6">
        <f>+expenditure!C63/expenditure!C17*100</f>
        <v>5.4873369148119719</v>
      </c>
      <c r="D40" s="6">
        <f>+expenditure!D63/expenditure!D17*100</f>
        <v>5.9665871121718377</v>
      </c>
      <c r="E40" s="6">
        <f>+expenditure!E63/expenditure!E17*100</f>
        <v>6.5121412803532008</v>
      </c>
      <c r="F40" s="6">
        <f>+expenditure!F63/expenditure!F17*100</f>
        <v>6.1179898033503273</v>
      </c>
      <c r="G40" s="6">
        <f>+expenditure!G63/expenditure!G17*100</f>
        <v>4.9450549450549453</v>
      </c>
      <c r="H40" s="6">
        <f>+expenditure!H63/expenditure!H17*100</f>
        <v>5.2614693615656076</v>
      </c>
      <c r="I40" s="6">
        <f>+expenditure!I63/expenditure!I17*100</f>
        <v>7.4324324324324325</v>
      </c>
      <c r="J40" s="6">
        <f>+expenditure!J63/expenditure!J17*100</f>
        <v>7.731958762886598</v>
      </c>
      <c r="K40" s="6">
        <f>+expenditure!K63/expenditure!K17*100</f>
        <v>7.7739619107087101</v>
      </c>
      <c r="L40" s="6">
        <f>+expenditure!L63/expenditure!L17*100</f>
        <v>9.0551181102362204</v>
      </c>
      <c r="M40" s="6">
        <f>+expenditure!M63/expenditure!M17*100</f>
        <v>7.8717201166180768</v>
      </c>
      <c r="N40" s="6">
        <f>+expenditure!N63/expenditure!N17*100</f>
        <v>7.4650571791613718</v>
      </c>
      <c r="O40" s="6">
        <f>+[1]Lasten!O63/[1]Lasten!O17*100</f>
        <v>7.0935342121782803</v>
      </c>
      <c r="P40" s="6">
        <f>+expenditure!P63/expenditure!P17*100</f>
        <v>6.3157894736842106</v>
      </c>
      <c r="Q40" s="6">
        <f>([2]Lasten!Q63/[2]Lasten!Q17)*100</f>
        <v>6.7008839463929286</v>
      </c>
      <c r="R40" s="6">
        <f>([2]Lasten!R63/[2]Lasten!R17)*100</f>
        <v>6.6721132897603495</v>
      </c>
      <c r="S40" s="6">
        <f>([2]Lasten!S63/[2]Lasten!S17)*100</f>
        <v>6.5255292652552921</v>
      </c>
    </row>
    <row r="41" spans="1:19">
      <c r="A41" s="2" t="s">
        <v>12</v>
      </c>
      <c r="B41" s="6">
        <f>+expenditure!B64/expenditure!B18*100</f>
        <v>4.4938719927371764</v>
      </c>
      <c r="C41" s="6">
        <f>+expenditure!C64/expenditure!C18*100</f>
        <v>4.5768289971091844</v>
      </c>
      <c r="D41" s="6">
        <f>+expenditure!D64/expenditure!D18*100</f>
        <v>5.8787909370742293</v>
      </c>
      <c r="E41" s="6">
        <f>+expenditure!E64/expenditure!E18*100</f>
        <v>10.787353775983986</v>
      </c>
      <c r="F41" s="6">
        <f>+expenditure!F64/expenditure!F18*100</f>
        <v>5.6856603622053576</v>
      </c>
      <c r="G41" s="6">
        <f>+expenditure!G64/expenditure!G18*100</f>
        <v>6.0130226551148898</v>
      </c>
      <c r="H41" s="6">
        <f>+expenditure!H64/expenditure!H18*100</f>
        <v>5.7578480353253374</v>
      </c>
      <c r="I41" s="6">
        <f>+expenditure!I64/expenditure!I18*100</f>
        <v>7.8513713591427257</v>
      </c>
      <c r="J41" s="6">
        <f>+expenditure!J64/expenditure!J18*100</f>
        <v>7.5526127277303425</v>
      </c>
      <c r="K41" s="6">
        <f>+expenditure!K64/expenditure!K18*100</f>
        <v>6.7284256137762286</v>
      </c>
      <c r="L41" s="6">
        <f>+expenditure!L64/expenditure!L18*100</f>
        <v>7.2074072915526228</v>
      </c>
      <c r="M41" s="6">
        <f>+expenditure!M64/expenditure!M18*100</f>
        <v>6.3359932462421371</v>
      </c>
      <c r="N41" s="6">
        <f>+expenditure!N64/expenditure!N18*100</f>
        <v>8.1076286043343728</v>
      </c>
      <c r="O41" s="6">
        <f>+[1]Lasten!O64/[1]Lasten!O18*100</f>
        <v>7.382097097965354</v>
      </c>
      <c r="P41" s="6">
        <f>+expenditure!P64/expenditure!P18*100</f>
        <v>6.8358208955223878</v>
      </c>
      <c r="Q41" s="6">
        <f>([2]Lasten!Q64/[2]Lasten!Q18)*100</f>
        <v>6.2444804037190424</v>
      </c>
      <c r="R41" s="6">
        <f>([2]Lasten!R64/[2]Lasten!R18)*100</f>
        <v>6.8470253042804625</v>
      </c>
      <c r="S41" s="6">
        <f>([2]Lasten!S64/[2]Lasten!S18)*100</f>
        <v>6.8506007794410504</v>
      </c>
    </row>
    <row r="42" spans="1:19" s="3" customFormat="1">
      <c r="A42" s="3" t="str">
        <f>A19</f>
        <v>Total</v>
      </c>
      <c r="B42" s="8">
        <f>+expenditure!B65/expenditure!B19*100</f>
        <v>6.4161045375797112</v>
      </c>
      <c r="C42" s="8">
        <f>+expenditure!C65/expenditure!C19*100</f>
        <v>6.0794220915301391</v>
      </c>
      <c r="D42" s="8">
        <f>+expenditure!D65/expenditure!D19*100</f>
        <v>6.2656039616734454</v>
      </c>
      <c r="E42" s="8">
        <f>+expenditure!E65/expenditure!E19*100</f>
        <v>5.9961073932165476</v>
      </c>
      <c r="F42" s="8">
        <f>+expenditure!F65/expenditure!F19*100</f>
        <v>6.1843975295537597</v>
      </c>
      <c r="G42" s="8">
        <f>+expenditure!G65/expenditure!G19*100</f>
        <v>5.5153285753890353</v>
      </c>
      <c r="H42" s="8">
        <f>+expenditure!H65/expenditure!H19*100</f>
        <v>5.7487379206952776</v>
      </c>
      <c r="I42" s="8">
        <f>+expenditure!I65/expenditure!I19*100</f>
        <v>6.7418655655762052</v>
      </c>
      <c r="J42" s="8">
        <f>+expenditure!J65/expenditure!J19*100</f>
        <v>6.4728307036488273</v>
      </c>
      <c r="K42" s="8">
        <f>+expenditure!K65/expenditure!K19*100</f>
        <v>6.3054970822123257</v>
      </c>
      <c r="L42" s="8">
        <f>+expenditure!L65/expenditure!L19*100</f>
        <v>6.5162357077276969</v>
      </c>
      <c r="M42" s="8">
        <f>+expenditure!M65/expenditure!M19*100</f>
        <v>6.2539366945187487</v>
      </c>
      <c r="N42" s="8">
        <f>+expenditure!N65/expenditure!N19*100</f>
        <v>6.6975413293071924</v>
      </c>
      <c r="O42" s="8">
        <f>+[1]Lasten!O65/[1]Lasten!O19*100</f>
        <v>6.4364122922318652</v>
      </c>
      <c r="P42" s="8">
        <f>+expenditure!P65/expenditure!P19*100</f>
        <v>6.2226166828677298</v>
      </c>
      <c r="Q42" s="8">
        <f>([2]Lasten!Q65/[2]Lasten!Q19)*100</f>
        <v>6.2837001324465565</v>
      </c>
      <c r="R42" s="8">
        <f>([2]Lasten!R65/[2]Lasten!R19)*100</f>
        <v>6.0576819253590131</v>
      </c>
      <c r="S42" s="8">
        <f>([2]Lasten!S65/[2]Lasten!S19)*100</f>
        <v>5.7487051520046313</v>
      </c>
    </row>
    <row r="43" spans="1:19">
      <c r="A43" s="2" t="s">
        <v>13</v>
      </c>
      <c r="B43" s="6">
        <f>+expenditure!B66/expenditure!B20*100</f>
        <v>3.3692965079157178</v>
      </c>
      <c r="C43" s="6">
        <f>+expenditure!C66/expenditure!C20*100</f>
        <v>2.5326680068925902</v>
      </c>
      <c r="D43" s="6">
        <f>+expenditure!D66/expenditure!D20*100</f>
        <v>3.0783183952198039</v>
      </c>
      <c r="E43" s="6">
        <f>+expenditure!E66/expenditure!E20*100</f>
        <v>3.2317636195752542</v>
      </c>
      <c r="F43" s="6">
        <f>+expenditure!F66/expenditure!F20*100</f>
        <v>2.7315382949541616</v>
      </c>
      <c r="G43" s="6">
        <f>+expenditure!G66/expenditure!G20*100</f>
        <v>2.4655896418989851</v>
      </c>
      <c r="H43" s="6">
        <f>+expenditure!H66/expenditure!H20*100</f>
        <v>2.4014625228519195</v>
      </c>
      <c r="I43" s="6">
        <f>+expenditure!I66/expenditure!I20*100</f>
        <v>2.4815761768687024</v>
      </c>
      <c r="J43" s="6">
        <f>+expenditure!J66/expenditure!J20*100</f>
        <v>2.8455988455988459</v>
      </c>
      <c r="K43" s="6">
        <f>+expenditure!K66/expenditure!K20*100</f>
        <v>3.1140682781958113</v>
      </c>
      <c r="L43" s="6">
        <f>+expenditure!L66/expenditure!L20*100</f>
        <v>3.6775330676278637</v>
      </c>
      <c r="M43" s="6">
        <f>+expenditure!M66/expenditure!M20*100</f>
        <v>3.85548932516553</v>
      </c>
      <c r="N43" s="6">
        <f>+expenditure!N66/expenditure!N20*100</f>
        <v>3.7362413717076803</v>
      </c>
      <c r="O43" s="6">
        <f>+[1]Lasten!O66/[1]Lasten!O20*100</f>
        <v>3.5089150258560213</v>
      </c>
      <c r="P43" s="6">
        <f>+expenditure!P66/expenditure!P20*100</f>
        <v>2.8875379939209727</v>
      </c>
      <c r="Q43" s="6">
        <f>([2]Lasten!Q66/[2]Lasten!Q20)*100</f>
        <v>3.7893308955796052</v>
      </c>
      <c r="R43" s="6">
        <f>([2]Lasten!R66/[2]Lasten!R20)*100</f>
        <v>2.5642487563607341</v>
      </c>
      <c r="S43" s="6">
        <f>([2]Lasten!S66/[2]Lasten!S20)*100</f>
        <v>2.4705743725369538</v>
      </c>
    </row>
    <row r="44" spans="1:19">
      <c r="A44" s="2" t="s">
        <v>15</v>
      </c>
      <c r="B44" s="30"/>
      <c r="C44" s="30"/>
      <c r="D44" s="30"/>
      <c r="E44" s="30"/>
      <c r="F44" s="30"/>
      <c r="G44" s="30"/>
      <c r="H44" s="6">
        <f>+expenditure!H67/expenditure!H21*100</f>
        <v>1.0240486257928119</v>
      </c>
      <c r="I44" s="6">
        <f>+expenditure!I67/expenditure!I21*100</f>
        <v>0.94475580464371489</v>
      </c>
      <c r="J44" s="6">
        <f>+expenditure!J67/expenditure!J21*100</f>
        <v>2.4257728803183349</v>
      </c>
      <c r="K44" s="6">
        <f>+expenditure!K67/expenditure!K21*100</f>
        <v>3.2498668087373463</v>
      </c>
      <c r="L44" s="6">
        <f>+expenditure!L67/expenditure!L21*100</f>
        <v>4.0946896992962252</v>
      </c>
      <c r="M44" s="6">
        <f>+expenditure!M67/expenditure!M21*100</f>
        <v>4.3690349946977731</v>
      </c>
      <c r="N44" s="6">
        <f>+expenditure!N67/expenditure!N21*100</f>
        <v>6.4920660298173392</v>
      </c>
      <c r="O44" s="6">
        <f>+[1]Lasten!O67/[1]Lasten!O21*100</f>
        <v>5.8583899127061096</v>
      </c>
      <c r="P44" s="6">
        <f>+expenditure!P67/expenditure!P21*100</f>
        <v>5.2631578947368416</v>
      </c>
      <c r="Q44" s="6">
        <f>([2]Lasten!Q67/[2]Lasten!Q21)*100</f>
        <v>4.8761774164585274</v>
      </c>
      <c r="R44" s="6">
        <f>([2]Lasten!R67/[2]Lasten!R21)*100</f>
        <v>4.5313913446700465</v>
      </c>
      <c r="S44" s="6">
        <f>([2]Lasten!S67/[2]Lasten!S21)*100</f>
        <v>4.7959914101646381</v>
      </c>
    </row>
    <row r="45" spans="1:19">
      <c r="A45" s="2" t="s">
        <v>16</v>
      </c>
      <c r="B45" s="30"/>
      <c r="C45" s="30"/>
      <c r="D45" s="30"/>
      <c r="E45" s="30"/>
      <c r="F45" s="30"/>
      <c r="G45" s="30"/>
      <c r="H45" s="6">
        <f>+expenditure!H68/expenditure!H22*100</f>
        <v>5.4644808743169406</v>
      </c>
      <c r="I45" s="6">
        <f>+expenditure!I68/expenditure!I22*100</f>
        <v>4.0037682524729155</v>
      </c>
      <c r="J45" s="6">
        <f>+expenditure!J68/expenditure!J22*100</f>
        <v>3.3348772579898101</v>
      </c>
      <c r="K45" s="6">
        <f>+expenditure!K68/expenditure!K22*100</f>
        <v>2.8751123090745736</v>
      </c>
      <c r="L45" s="6">
        <f>+expenditure!L68/expenditure!L22*100</f>
        <v>2.2639691714836223</v>
      </c>
      <c r="M45" s="6">
        <f>+expenditure!M68/expenditure!M22*100</f>
        <v>1.7022961203483769</v>
      </c>
      <c r="N45" s="6">
        <f>+expenditure!N68/expenditure!N22*100</f>
        <v>1.8781499381518492</v>
      </c>
      <c r="O45" s="6">
        <f>+[1]Lasten!O68/[1]Lasten!O22*100</f>
        <v>1.8851380973257341</v>
      </c>
      <c r="P45" s="6">
        <f>+expenditure!P68/expenditure!P22*100</f>
        <v>0</v>
      </c>
      <c r="Q45" s="6">
        <f>([2]Lasten!Q68/[2]Lasten!Q22)*100</f>
        <v>1.6610645607195402</v>
      </c>
      <c r="R45" s="6">
        <f>([2]Lasten!R68/[2]Lasten!R22)*100</f>
        <v>1.5472876748244766</v>
      </c>
      <c r="S45" s="6">
        <f>([2]Lasten!S68/[2]Lasten!S22)*100</f>
        <v>2.3210831721470022</v>
      </c>
    </row>
    <row r="46" spans="1:19">
      <c r="A46" s="2" t="s">
        <v>17</v>
      </c>
      <c r="B46" s="30"/>
      <c r="C46" s="30"/>
      <c r="D46" s="30"/>
      <c r="E46" s="30"/>
      <c r="F46" s="30"/>
      <c r="G46" s="30"/>
      <c r="H46" s="6">
        <f>+expenditure!H69/expenditure!H23*100</f>
        <v>4.304919908466819</v>
      </c>
      <c r="I46" s="6">
        <f>+expenditure!I69/expenditure!I23*100</f>
        <v>4.8530312308634418</v>
      </c>
      <c r="J46" s="6">
        <f>+expenditure!J69/expenditure!J23*100</f>
        <v>4.8143486469477654</v>
      </c>
      <c r="K46" s="6">
        <f>+expenditure!K69/expenditure!K23*100</f>
        <v>5.2124833997343956</v>
      </c>
      <c r="L46" s="6">
        <f>+expenditure!L69/expenditure!L23*100</f>
        <v>5.2444731321607225</v>
      </c>
      <c r="M46" s="6">
        <f>+expenditure!M69/expenditure!M23*100</f>
        <v>4.6532305868405457</v>
      </c>
      <c r="N46" s="6">
        <f>+expenditure!N69/expenditure!N23*100</f>
        <v>4.6447048580765848</v>
      </c>
      <c r="O46" s="6">
        <f>+[1]Lasten!O69/[1]Lasten!O23*100</f>
        <v>5.3276505061267985</v>
      </c>
      <c r="P46" s="6">
        <f>+expenditure!P69/expenditure!P23*100</f>
        <v>2.5641025641025643</v>
      </c>
      <c r="Q46" s="6">
        <f>([2]Lasten!Q69/[2]Lasten!Q23)*100</f>
        <v>2.0430736738073509</v>
      </c>
      <c r="R46" s="6">
        <f>([2]Lasten!R69/[2]Lasten!R23)*100</f>
        <v>1.5156691164139193</v>
      </c>
      <c r="S46" s="6">
        <f>([2]Lasten!S69/[2]Lasten!S23)*100</f>
        <v>1.6901112744068865</v>
      </c>
    </row>
    <row r="47" spans="1:19">
      <c r="A47" s="2" t="s">
        <v>18</v>
      </c>
      <c r="B47" s="30"/>
      <c r="C47" s="30"/>
      <c r="D47" s="30"/>
      <c r="E47" s="30"/>
      <c r="F47" s="30"/>
      <c r="G47" s="30"/>
      <c r="H47" s="6">
        <f>+expenditure!H70/expenditure!H24*100</f>
        <v>2.3224503534163583</v>
      </c>
      <c r="I47" s="6">
        <f>+expenditure!I70/expenditure!I24*100</f>
        <v>2.2666269012824336</v>
      </c>
      <c r="J47" s="6">
        <f>+expenditure!J70/expenditure!J24*100</f>
        <v>2.7027027027027026</v>
      </c>
      <c r="K47" s="6">
        <f>+expenditure!K70/expenditure!K24*100</f>
        <v>2.4942144510156852</v>
      </c>
      <c r="L47" s="6">
        <f>+expenditure!L70/expenditure!L24*100</f>
        <v>2.5343758425451606</v>
      </c>
      <c r="M47" s="6">
        <f>+expenditure!M70/expenditure!M24*100</f>
        <v>0</v>
      </c>
      <c r="N47" s="6">
        <f>+expenditure!N70/expenditure!N24*100</f>
        <v>1.7865370453089719</v>
      </c>
      <c r="O47" s="6">
        <f>+[1]Lasten!O70/[1]Lasten!O24*100</f>
        <v>1.9269776876267748</v>
      </c>
      <c r="P47" s="6">
        <f>+expenditure!P70/expenditure!P24*100</f>
        <v>0</v>
      </c>
      <c r="Q47" s="6">
        <f>([2]Lasten!Q70/[2]Lasten!Q24)*100</f>
        <v>1.0663302798012053</v>
      </c>
      <c r="R47" s="6">
        <f>([2]Lasten!R70/[2]Lasten!R24)*100</f>
        <v>1.0402283885601347</v>
      </c>
      <c r="S47" s="6">
        <f>([2]Lasten!S70/[2]Lasten!S24)*100</f>
        <v>1.1642949547218628</v>
      </c>
    </row>
    <row r="48" spans="1:19" s="3" customFormat="1">
      <c r="A48" s="3" t="str">
        <f>A25</f>
        <v>Total (incl. small universities)</v>
      </c>
      <c r="B48" s="8">
        <f>+expenditure!B71/expenditure!B25*100</f>
        <v>6.3716323960992067</v>
      </c>
      <c r="C48" s="8">
        <f>+expenditure!C71/expenditure!C25*100</f>
        <v>6.0342143272066213</v>
      </c>
      <c r="D48" s="8">
        <f>+expenditure!D71/expenditure!D25*100</f>
        <v>6.2251254483686642</v>
      </c>
      <c r="E48" s="8">
        <f>+expenditure!E71/expenditure!E25*100</f>
        <v>5.9605264977595835</v>
      </c>
      <c r="F48" s="8">
        <f>+expenditure!F71/expenditure!F25*100</f>
        <v>6.1395580098688747</v>
      </c>
      <c r="G48" s="8">
        <f>+expenditure!G71/expenditure!G25*100</f>
        <v>5.4786747564555434</v>
      </c>
      <c r="H48" s="8">
        <f>+expenditure!H71/expenditure!H25*100</f>
        <v>5.6937008618704557</v>
      </c>
      <c r="I48" s="8">
        <f>+expenditure!I71/expenditure!I25*100</f>
        <v>6.6723974532526498</v>
      </c>
      <c r="J48" s="8">
        <f>+expenditure!J71/expenditure!J25*100</f>
        <v>6.4173887222772947</v>
      </c>
      <c r="K48" s="8">
        <f>+expenditure!K71/expenditure!K25*100</f>
        <v>6.2587651046406121</v>
      </c>
      <c r="L48" s="8">
        <f>+expenditure!L71/expenditure!L25*100</f>
        <v>6.4787015915602293</v>
      </c>
      <c r="M48" s="8">
        <f>+expenditure!M71/expenditure!M25*100</f>
        <v>6.2218352700031705</v>
      </c>
      <c r="N48" s="8">
        <f>+expenditure!N71/expenditure!N25*100</f>
        <v>6.6642535741065014</v>
      </c>
      <c r="O48" s="8">
        <f>+[1]Lasten!O71/[1]Lasten!O25*100</f>
        <v>6.4040825567378699</v>
      </c>
      <c r="P48" s="8">
        <f>+expenditure!P71/expenditure!P25*100</f>
        <v>6.1807207132028772</v>
      </c>
      <c r="Q48" s="8">
        <f>([2]Lasten!Q71/[2]Lasten!Q25)*100</f>
        <v>6.2490468414908706</v>
      </c>
      <c r="R48" s="8">
        <f>([2]Lasten!R71/[2]Lasten!R25)*100</f>
        <v>6.0134810427678929</v>
      </c>
      <c r="S48" s="8">
        <f>([2]Lasten!S71/[2]Lasten!S25)*100</f>
        <v>5.7091355345671442</v>
      </c>
    </row>
    <row r="49" spans="1:19" s="3" customFormat="1">
      <c r="B49" s="8"/>
      <c r="C49" s="8"/>
      <c r="D49" s="8"/>
      <c r="E49" s="8"/>
      <c r="F49" s="8"/>
      <c r="G49" s="8"/>
      <c r="H49" s="8"/>
      <c r="I49" s="8"/>
    </row>
    <row r="50" spans="1:19" s="3" customFormat="1" ht="15">
      <c r="A50" s="17" t="str">
        <f>expenditure!A73</f>
        <v>Accommodation costs</v>
      </c>
      <c r="B50" s="8"/>
      <c r="C50" s="8"/>
      <c r="D50" s="8"/>
      <c r="E50" s="8"/>
      <c r="F50" s="8"/>
      <c r="G50" s="8"/>
      <c r="H50" s="8"/>
      <c r="I50" s="8"/>
    </row>
    <row r="51" spans="1:19" s="3" customFormat="1">
      <c r="B51" s="3">
        <v>2004</v>
      </c>
      <c r="C51" s="3">
        <v>2005</v>
      </c>
      <c r="D51" s="3">
        <v>2006</v>
      </c>
      <c r="E51" s="3">
        <v>2007</v>
      </c>
      <c r="F51" s="3">
        <v>2008</v>
      </c>
      <c r="G51" s="3">
        <v>2009</v>
      </c>
      <c r="H51" s="3">
        <v>2010</v>
      </c>
      <c r="I51" s="3">
        <v>2011</v>
      </c>
      <c r="J51" s="3">
        <v>2012</v>
      </c>
      <c r="K51" s="3">
        <v>2013</v>
      </c>
      <c r="L51" s="3">
        <v>2014</v>
      </c>
      <c r="M51" s="3">
        <v>2015</v>
      </c>
      <c r="N51" s="3">
        <v>2016</v>
      </c>
      <c r="O51" s="3">
        <v>2017</v>
      </c>
      <c r="P51" s="3">
        <v>2018</v>
      </c>
      <c r="Q51" s="3">
        <v>2019</v>
      </c>
      <c r="R51" s="3">
        <v>2020</v>
      </c>
      <c r="S51" s="3">
        <v>2021</v>
      </c>
    </row>
    <row r="52" spans="1:19" s="3" customFormat="1">
      <c r="A52" s="2" t="s">
        <v>0</v>
      </c>
      <c r="B52" s="6">
        <f>+expenditure!B75/expenditure!B6*100</f>
        <v>0</v>
      </c>
      <c r="C52" s="6">
        <f>+expenditure!C75/expenditure!C6*100</f>
        <v>13.296589734757147</v>
      </c>
      <c r="D52" s="6">
        <f>+expenditure!D75/expenditure!D6*100</f>
        <v>12.421331566743955</v>
      </c>
      <c r="E52" s="6">
        <f>+expenditure!E75/expenditure!E6*100</f>
        <v>12.13375796178344</v>
      </c>
      <c r="F52" s="6">
        <f>+expenditure!F75/expenditure!F6*100</f>
        <v>7.7834936255871163</v>
      </c>
      <c r="G52" s="6">
        <f>+expenditure!G75/expenditure!G6*100</f>
        <v>8.4701815038893695</v>
      </c>
      <c r="H52" s="6">
        <f>+expenditure!H75/expenditure!H6*100</f>
        <v>7.1232297611498634</v>
      </c>
      <c r="I52" s="6">
        <f>+expenditure!I75/expenditure!I6*100</f>
        <v>7.5127942681678617</v>
      </c>
      <c r="J52" s="6">
        <f>+expenditure!J75/expenditure!J6*100</f>
        <v>8.1114297419090526</v>
      </c>
      <c r="K52" s="6">
        <f>+expenditure!K75/expenditure!K6*100</f>
        <v>7.4189769621241703</v>
      </c>
      <c r="L52" s="6">
        <f>+expenditure!L75/expenditure!L6*100</f>
        <v>6.9457659372026637</v>
      </c>
      <c r="M52" s="6">
        <f>+expenditure!M75/expenditure!M6*100</f>
        <v>8.0974561089215324</v>
      </c>
      <c r="N52" s="6">
        <f>+expenditure!N75/expenditure!N6*100</f>
        <v>8.1782482499573153</v>
      </c>
      <c r="O52" s="6">
        <f>+[1]Lasten!O75/[1]Lasten!O6*100</f>
        <v>7.1986970684039084</v>
      </c>
      <c r="P52" s="6">
        <f>+expenditure!P75/expenditure!P6*100</f>
        <v>7.6840160147828769</v>
      </c>
      <c r="Q52" s="6">
        <f>([2]Lasten!Q75/[2]Lasten!Q6)*100</f>
        <v>7.3280231716147721</v>
      </c>
      <c r="R52" s="6">
        <f>([2]Lasten!R75/[2]Lasten!R6)*100</f>
        <v>6.6322876378742288</v>
      </c>
      <c r="S52" s="6">
        <f>([2]Lasten!S75/[2]Lasten!S6)*100</f>
        <v>6.8338641188959661</v>
      </c>
    </row>
    <row r="53" spans="1:19" s="3" customFormat="1">
      <c r="A53" s="2" t="s">
        <v>1</v>
      </c>
      <c r="B53" s="6">
        <f>+expenditure!B76/expenditure!B7*100</f>
        <v>0</v>
      </c>
      <c r="C53" s="6">
        <f>+expenditure!C76/expenditure!C7*100</f>
        <v>8.2400792498370468</v>
      </c>
      <c r="D53" s="6">
        <f>+expenditure!D76/expenditure!D7*100</f>
        <v>10.332453945650922</v>
      </c>
      <c r="E53" s="6">
        <f>+expenditure!E76/expenditure!E7*100</f>
        <v>10.112507923093176</v>
      </c>
      <c r="F53" s="6">
        <f>+expenditure!F76/expenditure!F7*100</f>
        <v>9.7922634481040749</v>
      </c>
      <c r="G53" s="6">
        <f>+expenditure!G76/expenditure!G7*100</f>
        <v>9.5480143348204489</v>
      </c>
      <c r="H53" s="6">
        <f>+expenditure!H76/expenditure!H7*100</f>
        <v>10.405210541607927</v>
      </c>
      <c r="I53" s="6">
        <f>+expenditure!I76/expenditure!I7*100</f>
        <v>11.138550704711339</v>
      </c>
      <c r="J53" s="6">
        <f>+expenditure!J76/expenditure!J7*100</f>
        <v>9.9085044256230628</v>
      </c>
      <c r="K53" s="6">
        <f>+expenditure!K76/expenditure!K7*100</f>
        <v>10.390269658376619</v>
      </c>
      <c r="L53" s="6">
        <f>+expenditure!L76/expenditure!L7*100</f>
        <v>11.300237908102371</v>
      </c>
      <c r="M53" s="6">
        <f>+expenditure!M76/expenditure!M7*100</f>
        <v>9.77399244794921</v>
      </c>
      <c r="N53" s="6">
        <f>+expenditure!N76/expenditure!N7*100</f>
        <v>9.9072077395042637</v>
      </c>
      <c r="O53" s="6">
        <f>+[1]Lasten!O76/[1]Lasten!O7*100</f>
        <v>7.5160489651965436</v>
      </c>
      <c r="P53" s="6">
        <f>+expenditure!P76/expenditure!P7*100</f>
        <v>9.5480291295803941</v>
      </c>
      <c r="Q53" s="6">
        <f>([2]Lasten!Q76/[2]Lasten!Q7)*100</f>
        <v>7.8149965729952031</v>
      </c>
      <c r="R53" s="6">
        <f>([2]Lasten!R76/[2]Lasten!R7)*100</f>
        <v>7.4318632587681606</v>
      </c>
      <c r="S53" s="6">
        <f>([2]Lasten!S76/[2]Lasten!S7)*100</f>
        <v>6.62772787580254</v>
      </c>
    </row>
    <row r="54" spans="1:19" s="3" customFormat="1">
      <c r="A54" s="2" t="s">
        <v>2</v>
      </c>
      <c r="B54" s="6">
        <f>+expenditure!B77/expenditure!B8*100</f>
        <v>0</v>
      </c>
      <c r="C54" s="6">
        <f>+expenditure!C77/expenditure!C8*100</f>
        <v>6.2424313356438406</v>
      </c>
      <c r="D54" s="6">
        <f>+expenditure!D77/expenditure!D8*100</f>
        <v>6.8953739804741705</v>
      </c>
      <c r="E54" s="6">
        <f>+expenditure!E77/expenditure!E8*100</f>
        <v>7.9855381129023923</v>
      </c>
      <c r="F54" s="6">
        <f>+expenditure!F77/expenditure!F8*100</f>
        <v>8.2904332681432464</v>
      </c>
      <c r="G54" s="6">
        <f>+expenditure!G77/expenditure!G8*100</f>
        <v>6.4371103020297475</v>
      </c>
      <c r="H54" s="6">
        <f>+expenditure!H77/expenditure!H8*100</f>
        <v>7.7688834511068849</v>
      </c>
      <c r="I54" s="6">
        <f>+expenditure!I77/expenditure!I8*100</f>
        <v>6.4086330645296714</v>
      </c>
      <c r="J54" s="6">
        <f>+expenditure!J77/expenditure!J8*100</f>
        <v>6.5874199177040476</v>
      </c>
      <c r="K54" s="6">
        <f>+expenditure!K77/expenditure!K8*100</f>
        <v>7.261422735401883</v>
      </c>
      <c r="L54" s="6">
        <f>+expenditure!L77/expenditure!L8*100</f>
        <v>6.4092978998164893</v>
      </c>
      <c r="M54" s="6">
        <f>+expenditure!M77/expenditure!M8*100</f>
        <v>6.1761687707324064</v>
      </c>
      <c r="N54" s="6">
        <f>+expenditure!N77/expenditure!N8*100</f>
        <v>6.2373057883511542</v>
      </c>
      <c r="O54" s="6">
        <f>+[1]Lasten!O77/[1]Lasten!O8*100</f>
        <v>6.1596240390670847</v>
      </c>
      <c r="P54" s="6">
        <f>+expenditure!P77/expenditure!P8*100</f>
        <v>6.1643835616438354</v>
      </c>
      <c r="Q54" s="6">
        <f>([2]Lasten!Q77/[2]Lasten!Q8)*100</f>
        <v>6.2218550922677665</v>
      </c>
      <c r="R54" s="6">
        <f>([2]Lasten!R77/[2]Lasten!R8)*100</f>
        <v>5.6285914405193438</v>
      </c>
      <c r="S54" s="6">
        <f>([2]Lasten!S77/[2]Lasten!S8)*100</f>
        <v>5.6111296501806907</v>
      </c>
    </row>
    <row r="55" spans="1:19" s="3" customFormat="1">
      <c r="A55" s="2" t="s">
        <v>3</v>
      </c>
      <c r="B55" s="6">
        <f>+expenditure!B78/expenditure!B9*100</f>
        <v>0</v>
      </c>
      <c r="C55" s="6">
        <f>+expenditure!C78/expenditure!C9*100</f>
        <v>5.1029543419874672</v>
      </c>
      <c r="D55" s="6">
        <f>+expenditure!D78/expenditure!D9*100</f>
        <v>4.8634812286689417</v>
      </c>
      <c r="E55" s="6">
        <f>+expenditure!E78/expenditure!E9*100</f>
        <v>4.8654244306418226</v>
      </c>
      <c r="F55" s="6">
        <f>+expenditure!F78/expenditure!F9*100</f>
        <v>8.0781287677839408</v>
      </c>
      <c r="G55" s="6">
        <f>+expenditure!G78/expenditure!G9*100</f>
        <v>7.6414886588857094</v>
      </c>
      <c r="H55" s="6">
        <f>+expenditure!H78/expenditure!H9*100</f>
        <v>6.8830095080611819</v>
      </c>
      <c r="I55" s="6">
        <f>+expenditure!I78/expenditure!I9*100</f>
        <v>8.0763299922899012</v>
      </c>
      <c r="J55" s="6">
        <f>+expenditure!J78/expenditure!J9*100</f>
        <v>5.7389937106918243</v>
      </c>
      <c r="K55" s="6">
        <f>+expenditure!K78/expenditure!K9*100</f>
        <v>5.6087038079159637</v>
      </c>
      <c r="L55" s="6">
        <f>+expenditure!L78/expenditure!L9*100</f>
        <v>5.5785123966942152</v>
      </c>
      <c r="M55" s="6">
        <f>+expenditure!M78/expenditure!M9*100</f>
        <v>8.1955026946664198</v>
      </c>
      <c r="N55" s="6">
        <f>+expenditure!N78/expenditure!N9*100</f>
        <v>5.574973785389723</v>
      </c>
      <c r="O55" s="6">
        <f>+[1]Lasten!O78/[1]Lasten!O9*100</f>
        <v>4.6795188663700777</v>
      </c>
      <c r="P55" s="6">
        <f>+expenditure!P78/expenditure!P9*100</f>
        <v>4.5837231057062677</v>
      </c>
      <c r="Q55" s="6">
        <f>([2]Lasten!Q78/[2]Lasten!Q9)*100</f>
        <v>3.956521739130435</v>
      </c>
      <c r="R55" s="6">
        <f>([2]Lasten!R78/[2]Lasten!R9)*100</f>
        <v>5.0645342312008985</v>
      </c>
      <c r="S55" s="6">
        <f>([2]Lasten!S78/[2]Lasten!S9)*100</f>
        <v>3.906776236023171</v>
      </c>
    </row>
    <row r="56" spans="1:19" s="3" customFormat="1">
      <c r="A56" s="2" t="s">
        <v>4</v>
      </c>
      <c r="B56" s="6">
        <f>+expenditure!B79/expenditure!B10*100</f>
        <v>0</v>
      </c>
      <c r="C56" s="6">
        <f>+expenditure!C79/expenditure!C10*100</f>
        <v>8.3202088684886508</v>
      </c>
      <c r="D56" s="6">
        <f>+expenditure!D79/expenditure!D10*100</f>
        <v>8.8603665555761548</v>
      </c>
      <c r="E56" s="6">
        <f>+expenditure!E79/expenditure!E10*100</f>
        <v>8.2143199463241636</v>
      </c>
      <c r="F56" s="6">
        <f>+expenditure!F79/expenditure!F10*100</f>
        <v>6.108654688647043</v>
      </c>
      <c r="G56" s="6">
        <f>+expenditure!G79/expenditure!G10*100</f>
        <v>5.3717989573875764</v>
      </c>
      <c r="H56" s="6">
        <f>+expenditure!H79/expenditure!H10*100</f>
        <v>5.5573657515405079</v>
      </c>
      <c r="I56" s="6">
        <f>+expenditure!I79/expenditure!I10*100</f>
        <v>5.7363393726977687</v>
      </c>
      <c r="J56" s="6">
        <f>+expenditure!J79/expenditure!J10*100</f>
        <v>5.730686424789992</v>
      </c>
      <c r="K56" s="6">
        <f>+expenditure!K79/expenditure!K10*100</f>
        <v>5.8734650534901327</v>
      </c>
      <c r="L56" s="6">
        <f>+expenditure!L79/expenditure!L10*100</f>
        <v>5.9546326478597393</v>
      </c>
      <c r="M56" s="6">
        <f>+expenditure!M79/expenditure!M10*100</f>
        <v>6.0119379911538626</v>
      </c>
      <c r="N56" s="6">
        <f>+expenditure!N79/expenditure!N10*100</f>
        <v>5.9561450797989046</v>
      </c>
      <c r="O56" s="6">
        <f>+[1]Lasten!O79/[1]Lasten!O10*100</f>
        <v>6.3207576793292768</v>
      </c>
      <c r="P56" s="6">
        <f>+expenditure!P79/expenditure!P10*100</f>
        <v>6.1694290976058932</v>
      </c>
      <c r="Q56" s="6">
        <f>([2]Lasten!Q79/[2]Lasten!Q10)*100</f>
        <v>6.5670750305002041</v>
      </c>
      <c r="R56" s="6">
        <f>([2]Lasten!R79/[2]Lasten!R10)*100</f>
        <v>6.2374121037582793</v>
      </c>
      <c r="S56" s="6">
        <f>([2]Lasten!S79/[2]Lasten!S10)*100</f>
        <v>5.8028621512449359</v>
      </c>
    </row>
    <row r="57" spans="1:19" s="3" customFormat="1">
      <c r="A57" s="2" t="s">
        <v>5</v>
      </c>
      <c r="B57" s="6">
        <f>+expenditure!B80/expenditure!B11*100</f>
        <v>0</v>
      </c>
      <c r="C57" s="6">
        <f>+expenditure!C80/expenditure!C11*100</f>
        <v>11.63895486935867</v>
      </c>
      <c r="D57" s="6">
        <f>+expenditure!D80/expenditure!D11*100</f>
        <v>13.250366032210833</v>
      </c>
      <c r="E57" s="6">
        <f>+expenditure!E80/expenditure!E11*100</f>
        <v>11.675857108607051</v>
      </c>
      <c r="F57" s="6">
        <f>+expenditure!F80/expenditure!F11*100</f>
        <v>7.196721184942767</v>
      </c>
      <c r="G57" s="6">
        <f>+expenditure!G80/expenditure!G11*100</f>
        <v>7.4616204045132761</v>
      </c>
      <c r="H57" s="6">
        <f>+expenditure!H80/expenditure!H11*100</f>
        <v>7.3868707526020243</v>
      </c>
      <c r="I57" s="6">
        <f>+expenditure!I80/expenditure!I11*100</f>
        <v>8.689104319842933</v>
      </c>
      <c r="J57" s="6">
        <f>+expenditure!J80/expenditure!J11*100</f>
        <v>7.6339573918657182</v>
      </c>
      <c r="K57" s="6">
        <f>+expenditure!K80/expenditure!K11*100</f>
        <v>7.0943652410047502</v>
      </c>
      <c r="L57" s="6">
        <f>+expenditure!L80/expenditure!L11*100</f>
        <v>7.5096169928081613</v>
      </c>
      <c r="M57" s="6">
        <f>+expenditure!M80/expenditure!M11*100</f>
        <v>6.273578314936425</v>
      </c>
      <c r="N57" s="6">
        <f>+expenditure!N80/expenditure!N11*100</f>
        <v>6.3656147986942315</v>
      </c>
      <c r="O57" s="6">
        <f>+[1]Lasten!O80/[1]Lasten!O11*100</f>
        <v>6.7700052994170647</v>
      </c>
      <c r="P57" s="6">
        <f>+expenditure!P80/expenditure!P11*100</f>
        <v>6.2763645660232656</v>
      </c>
      <c r="Q57" s="6">
        <f>([2]Lasten!Q80/[2]Lasten!Q11)*100</f>
        <v>5.9145129224652093</v>
      </c>
      <c r="R57" s="6">
        <f>([2]Lasten!R80/[2]Lasten!R11)*100</f>
        <v>6.8246110325318243</v>
      </c>
      <c r="S57" s="6">
        <f>([2]Lasten!S80/[2]Lasten!S11)*100</f>
        <v>6.4929279429780591</v>
      </c>
    </row>
    <row r="58" spans="1:19" s="3" customFormat="1">
      <c r="A58" s="2" t="s">
        <v>6</v>
      </c>
      <c r="B58" s="6">
        <f>+expenditure!B81/expenditure!B12*100</f>
        <v>0</v>
      </c>
      <c r="C58" s="6">
        <f>+expenditure!C81/expenditure!C12*100</f>
        <v>11.122589531680442</v>
      </c>
      <c r="D58" s="6">
        <f>+expenditure!D81/expenditure!D12*100</f>
        <v>15.577235772357723</v>
      </c>
      <c r="E58" s="6">
        <f>+expenditure!E81/expenditure!E12*100</f>
        <v>11.92836584585865</v>
      </c>
      <c r="F58" s="6">
        <f>+expenditure!F81/expenditure!F12*100</f>
        <v>7.8986220472440953</v>
      </c>
      <c r="G58" s="6">
        <f>+expenditure!G81/expenditure!G12*100</f>
        <v>7.925840092699886</v>
      </c>
      <c r="H58" s="6">
        <f>+expenditure!H81/expenditure!H12*100</f>
        <v>6.0984060984060982</v>
      </c>
      <c r="I58" s="6">
        <f>+expenditure!I81/expenditure!I12*100</f>
        <v>7.3467581323301623</v>
      </c>
      <c r="J58" s="6">
        <f>+expenditure!J81/expenditure!J12*100</f>
        <v>7.8128400435255703</v>
      </c>
      <c r="K58" s="6">
        <f>+expenditure!K81/expenditure!K12*100</f>
        <v>7.9025685354408486</v>
      </c>
      <c r="L58" s="6">
        <f>+expenditure!L81/expenditure!L12*100</f>
        <v>7.8009398576231206</v>
      </c>
      <c r="M58" s="6">
        <f>+expenditure!M81/expenditure!M12*100</f>
        <v>7.6528574267402396</v>
      </c>
      <c r="N58" s="6">
        <f>+expenditure!N81/expenditure!N12*100</f>
        <v>7.1253091190892075</v>
      </c>
      <c r="O58" s="6">
        <f>+[1]Lasten!O81/[1]Lasten!O12*100</f>
        <v>6.8114084183709744</v>
      </c>
      <c r="P58" s="6">
        <f>+expenditure!P81/expenditure!P12*100</f>
        <v>7.6211106734935017</v>
      </c>
      <c r="Q58" s="6">
        <f>([2]Lasten!Q81/[2]Lasten!Q12)*100</f>
        <v>6.6787537234122176</v>
      </c>
      <c r="R58" s="6">
        <f>([2]Lasten!R81/[2]Lasten!R12)*100</f>
        <v>6.6450575915671202</v>
      </c>
      <c r="S58" s="6">
        <f>([2]Lasten!S81/[2]Lasten!S12)*100</f>
        <v>7.1304319393126896</v>
      </c>
    </row>
    <row r="59" spans="1:19" s="3" customFormat="1">
      <c r="A59" s="2" t="s">
        <v>7</v>
      </c>
      <c r="B59" s="6">
        <f>+expenditure!B82/expenditure!B13*100</f>
        <v>0</v>
      </c>
      <c r="C59" s="6">
        <f>+expenditure!C82/expenditure!C13*100</f>
        <v>5.3190826535963325</v>
      </c>
      <c r="D59" s="6">
        <f>+expenditure!D82/expenditure!D13*100</f>
        <v>7.6259195665637796</v>
      </c>
      <c r="E59" s="35">
        <f>+expenditure!E82/expenditure!E13*100</f>
        <v>26.715297157113131</v>
      </c>
      <c r="F59" s="6">
        <f>+expenditure!F82/expenditure!F13*100</f>
        <v>5.144487371060027</v>
      </c>
      <c r="G59" s="6">
        <f>+expenditure!G82/expenditure!G13*100</f>
        <v>4.7530710536284424</v>
      </c>
      <c r="H59" s="6">
        <f>+expenditure!H82/expenditure!H13*100</f>
        <v>4.5733201783021249</v>
      </c>
      <c r="I59" s="6">
        <f>+expenditure!I82/expenditure!I13*100</f>
        <v>5.7817091454272864</v>
      </c>
      <c r="J59" s="6">
        <f>+expenditure!J82/expenditure!J13*100</f>
        <v>5.2439966453988056</v>
      </c>
      <c r="K59" s="6">
        <f>+expenditure!K82/expenditure!K13*100</f>
        <v>5.7900836562448257</v>
      </c>
      <c r="L59" s="6">
        <f>+expenditure!L82/expenditure!L13*100</f>
        <v>4.9047198790959463</v>
      </c>
      <c r="M59" s="6">
        <f>+expenditure!M82/expenditure!M13*100</f>
        <v>6.1591669172823353</v>
      </c>
      <c r="N59" s="6">
        <f>+expenditure!N82/expenditure!N13*100</f>
        <v>4.8207968344328975</v>
      </c>
      <c r="O59" s="6">
        <f>+[1]Lasten!O82/[1]Lasten!O13*100</f>
        <v>5.0864918307257083</v>
      </c>
      <c r="P59" s="6">
        <f>+expenditure!P82/expenditure!P13*100</f>
        <v>4.9876193845065444</v>
      </c>
      <c r="Q59" s="6">
        <f>([2]Lasten!Q82/[2]Lasten!Q13)*100</f>
        <v>4.2843483935590596</v>
      </c>
      <c r="R59" s="6">
        <f>([2]Lasten!R82/[2]Lasten!R13)*100</f>
        <v>4.6763016388330847</v>
      </c>
      <c r="S59" s="6">
        <f>([2]Lasten!S82/[2]Lasten!S13)*100</f>
        <v>4.85686880590948</v>
      </c>
    </row>
    <row r="60" spans="1:19" s="3" customFormat="1">
      <c r="A60" s="2" t="s">
        <v>8</v>
      </c>
      <c r="B60" s="6">
        <f>+expenditure!B83/expenditure!B14*100</f>
        <v>0</v>
      </c>
      <c r="C60" s="6">
        <f>+expenditure!C83/expenditure!C14*100</f>
        <v>6.8465174624057283</v>
      </c>
      <c r="D60" s="6">
        <f>+expenditure!D83/expenditure!D14*100</f>
        <v>5.9259152742227723</v>
      </c>
      <c r="E60" s="6">
        <f>+expenditure!E83/expenditure!E14*100</f>
        <v>6.4554646124217614</v>
      </c>
      <c r="F60" s="6">
        <f>+expenditure!F83/expenditure!F14*100</f>
        <v>4.3722272399356967</v>
      </c>
      <c r="G60" s="6">
        <f>+expenditure!G83/expenditure!G14*100</f>
        <v>4.9669048119352794</v>
      </c>
      <c r="H60" s="6">
        <f>+expenditure!H83/expenditure!H14*100</f>
        <v>4.4043076739158593</v>
      </c>
      <c r="I60" s="6">
        <f>+expenditure!I83/expenditure!I14*100</f>
        <v>4.7146303250354373</v>
      </c>
      <c r="J60" s="6">
        <f>+expenditure!J83/expenditure!J14*100</f>
        <v>5.6824288017195048</v>
      </c>
      <c r="K60" s="6">
        <f>+expenditure!K83/expenditure!K14*100</f>
        <v>5.7159578618806082</v>
      </c>
      <c r="L60" s="6">
        <f>+expenditure!L83/expenditure!L14*100</f>
        <v>5.1528602168421704</v>
      </c>
      <c r="M60" s="6">
        <f>+expenditure!M83/expenditure!M14*100</f>
        <v>4.9601889197717917</v>
      </c>
      <c r="N60" s="6">
        <f>+expenditure!N83/expenditure!N14*100</f>
        <v>4.8392894560555382</v>
      </c>
      <c r="O60" s="6">
        <f>+[1]Lasten!O83/[1]Lasten!O14*100</f>
        <v>6.0099040314248215</v>
      </c>
      <c r="P60" s="6">
        <f>+expenditure!P83/expenditure!P14*100</f>
        <v>5.7017543859649118</v>
      </c>
      <c r="Q60" s="6">
        <f>([2]Lasten!Q83/[2]Lasten!Q14)*100</f>
        <v>5.4682940930652695</v>
      </c>
      <c r="R60" s="6">
        <f>([2]Lasten!R83/[2]Lasten!R14)*100</f>
        <v>5.4794754566734616</v>
      </c>
      <c r="S60" s="6">
        <f>([2]Lasten!S83/[2]Lasten!S14)*100</f>
        <v>5.4532661856198361</v>
      </c>
    </row>
    <row r="61" spans="1:19" s="3" customFormat="1">
      <c r="A61" s="2" t="s">
        <v>9</v>
      </c>
      <c r="B61" s="6">
        <f>+expenditure!B84/expenditure!B15*100</f>
        <v>0</v>
      </c>
      <c r="C61" s="6">
        <f>+expenditure!C84/expenditure!C15*100</f>
        <v>16.124739338160893</v>
      </c>
      <c r="D61" s="6">
        <f>+expenditure!D84/expenditure!D15*100</f>
        <v>22.588783068783069</v>
      </c>
      <c r="E61" s="6">
        <f>+expenditure!E84/expenditure!E15*100</f>
        <v>15.620444161088084</v>
      </c>
      <c r="F61" s="6">
        <f>+expenditure!F84/expenditure!F15*100</f>
        <v>10.504911446462248</v>
      </c>
      <c r="G61" s="6">
        <f>+expenditure!G84/expenditure!G15*100</f>
        <v>12.248041443047191</v>
      </c>
      <c r="H61" s="6">
        <f>+expenditure!H84/expenditure!H15*100</f>
        <v>10.419909618233145</v>
      </c>
      <c r="I61" s="6">
        <f>+expenditure!I84/expenditure!I15*100</f>
        <v>10.616256166089229</v>
      </c>
      <c r="J61" s="6">
        <f>+expenditure!J84/expenditure!J15*100</f>
        <v>10.601952532043404</v>
      </c>
      <c r="K61" s="6">
        <f>+expenditure!K84/expenditure!K15*100</f>
        <v>9.4723376458420283</v>
      </c>
      <c r="L61" s="6">
        <f>+expenditure!L84/expenditure!L15*100</f>
        <v>10.869441948138309</v>
      </c>
      <c r="M61" s="6">
        <f>+expenditure!M84/expenditure!M15*100</f>
        <v>11.835275384440406</v>
      </c>
      <c r="N61" s="6">
        <f>+expenditure!N84/expenditure!N15*100</f>
        <v>10.571562490501687</v>
      </c>
      <c r="O61" s="6">
        <f>+[1]Lasten!O84/[1]Lasten!O15*100</f>
        <v>9.8625214245479391</v>
      </c>
      <c r="P61" s="6">
        <f>+expenditure!P84/expenditure!P15*100</f>
        <v>10.992809734513273</v>
      </c>
      <c r="Q61" s="6">
        <f>([2]Lasten!Q84/[2]Lasten!Q15)*100</f>
        <v>10.586186947911798</v>
      </c>
      <c r="R61" s="6">
        <f>([2]Lasten!R84/[2]Lasten!R15)*100</f>
        <v>9.2658619884446409</v>
      </c>
      <c r="S61" s="6">
        <f>([2]Lasten!S84/[2]Lasten!S15)*100</f>
        <v>9.6517111035258729</v>
      </c>
    </row>
    <row r="62" spans="1:19" s="3" customFormat="1">
      <c r="A62" s="2" t="s">
        <v>10</v>
      </c>
      <c r="B62" s="6">
        <f>+expenditure!B85/expenditure!B16*100</f>
        <v>0</v>
      </c>
      <c r="C62" s="6">
        <f>+expenditure!C85/expenditure!C16*100</f>
        <v>13.75811688311688</v>
      </c>
      <c r="D62" s="6">
        <f>+expenditure!D85/expenditure!D16*100</f>
        <v>15.149166989538937</v>
      </c>
      <c r="E62" s="6">
        <f>+expenditure!E85/expenditure!E16*100</f>
        <v>15.282392026578073</v>
      </c>
      <c r="F62" s="6">
        <f>+expenditure!F85/expenditure!F16*100</f>
        <v>8.0861581920903944</v>
      </c>
      <c r="G62" s="6">
        <f>+expenditure!G85/expenditure!G16*100</f>
        <v>8.0304603669089669</v>
      </c>
      <c r="H62" s="6">
        <f>+expenditure!H85/expenditure!H16*100</f>
        <v>6.9155844155844166</v>
      </c>
      <c r="I62" s="6">
        <f>+expenditure!I85/expenditure!I16*100</f>
        <v>6.6115702479338845</v>
      </c>
      <c r="J62" s="6">
        <f>+expenditure!J85/expenditure!J16*100</f>
        <v>7.4173070497828268</v>
      </c>
      <c r="K62" s="6">
        <f>+expenditure!K85/expenditure!K16*100</f>
        <v>7.2285251215559159</v>
      </c>
      <c r="L62" s="6">
        <f>+expenditure!L85/expenditure!L16*100</f>
        <v>6.7748091603053435</v>
      </c>
      <c r="M62" s="6">
        <f>+expenditure!M85/expenditure!M16*100</f>
        <v>6.5210509654954105</v>
      </c>
      <c r="N62" s="6">
        <f>+expenditure!N85/expenditure!N16*100</f>
        <v>6.0394537177541725</v>
      </c>
      <c r="O62" s="6">
        <f>+[1]Lasten!O85/[1]Lasten!O16*100</f>
        <v>5.942622950819672</v>
      </c>
      <c r="P62" s="6">
        <f>+expenditure!P85/expenditure!P16*100</f>
        <v>5.5770292655991165</v>
      </c>
      <c r="Q62" s="6">
        <f>([2]Lasten!Q85/[2]Lasten!Q16)*100</f>
        <v>6.1098221191028621</v>
      </c>
      <c r="R62" s="6">
        <f>([2]Lasten!R85/[2]Lasten!R16)*100</f>
        <v>5.4714215925744991</v>
      </c>
      <c r="S62" s="6">
        <f>([2]Lasten!S85/[2]Lasten!S16)*100</f>
        <v>5.0313007187572447</v>
      </c>
    </row>
    <row r="63" spans="1:19" s="3" customFormat="1">
      <c r="A63" s="2" t="s">
        <v>11</v>
      </c>
      <c r="B63" s="6">
        <f>+expenditure!B86/expenditure!B17*100</f>
        <v>0</v>
      </c>
      <c r="C63" s="6">
        <f>+expenditure!C86/expenditure!C17*100</f>
        <v>6.5234075211051419</v>
      </c>
      <c r="D63" s="6">
        <f>+expenditure!D86/expenditure!D17*100</f>
        <v>6.9212410501193311</v>
      </c>
      <c r="E63" s="6">
        <f>+expenditure!E86/expenditure!E17*100</f>
        <v>8.0941869021339219</v>
      </c>
      <c r="F63" s="6">
        <f>+expenditure!F86/expenditure!F17*100</f>
        <v>6.7734887108521491</v>
      </c>
      <c r="G63" s="6">
        <f>+expenditure!G86/expenditure!G17*100</f>
        <v>6.3671622495151903</v>
      </c>
      <c r="H63" s="6">
        <f>+expenditure!H86/expenditure!H17*100</f>
        <v>7.3468078280397826</v>
      </c>
      <c r="I63" s="6">
        <f>+expenditure!I86/expenditure!I17*100</f>
        <v>7.0463320463320462</v>
      </c>
      <c r="J63" s="6">
        <f>+expenditure!J86/expenditure!J17*100</f>
        <v>6.7010309278350526</v>
      </c>
      <c r="K63" s="6">
        <f>+expenditure!K86/expenditure!K17*100</f>
        <v>6.4939119575398063</v>
      </c>
      <c r="L63" s="6">
        <f>+expenditure!L86/expenditure!L17*100</f>
        <v>7.6115485564304457</v>
      </c>
      <c r="M63" s="6">
        <f>+expenditure!M86/expenditure!M17*100</f>
        <v>7.1914480077745386</v>
      </c>
      <c r="N63" s="6">
        <f>+expenditure!N86/expenditure!N17*100</f>
        <v>7.0520965692503168</v>
      </c>
      <c r="O63" s="6">
        <f>+[1]Lasten!O86/[1]Lasten!O17*100</f>
        <v>6.8424356559949775</v>
      </c>
      <c r="P63" s="6">
        <f>+expenditure!P86/expenditure!P17*100</f>
        <v>7.1278195488721803</v>
      </c>
      <c r="Q63" s="6">
        <f>([2]Lasten!Q86/[2]Lasten!Q17)*100</f>
        <v>6.41573994867408</v>
      </c>
      <c r="R63" s="6">
        <f>([2]Lasten!R86/[2]Lasten!R17)*100</f>
        <v>6.1274509803921573</v>
      </c>
      <c r="S63" s="6">
        <f>([2]Lasten!S86/[2]Lasten!S17)*100</f>
        <v>5.4794520547945202</v>
      </c>
    </row>
    <row r="64" spans="1:19" s="3" customFormat="1">
      <c r="A64" s="2" t="s">
        <v>12</v>
      </c>
      <c r="B64" s="6">
        <f>+expenditure!B87/expenditure!B18*100</f>
        <v>0</v>
      </c>
      <c r="C64" s="6">
        <f>+expenditure!C87/expenditure!C18*100</f>
        <v>14.189014898821437</v>
      </c>
      <c r="D64" s="6">
        <f>+expenditure!D87/expenditure!D18*100</f>
        <v>10.394656562088565</v>
      </c>
      <c r="E64" s="6">
        <f>+expenditure!E87/expenditure!E18*100</f>
        <v>9.8566881593411075</v>
      </c>
      <c r="F64" s="6">
        <f>+expenditure!F87/expenditure!F18*100</f>
        <v>6.704413122916919</v>
      </c>
      <c r="G64" s="6">
        <f>+expenditure!G87/expenditure!G18*100</f>
        <v>7.7005865576064148</v>
      </c>
      <c r="H64" s="6">
        <f>+expenditure!H87/expenditure!H18*100</f>
        <v>7.7101112832005381</v>
      </c>
      <c r="I64" s="6">
        <f>+expenditure!I87/expenditure!I18*100</f>
        <v>8.1833391980984871</v>
      </c>
      <c r="J64" s="6">
        <f>+expenditure!J87/expenditure!J18*100</f>
        <v>8.2802527217930599</v>
      </c>
      <c r="K64" s="6">
        <f>+expenditure!K87/expenditure!K18*100</f>
        <v>7.7046154229273869</v>
      </c>
      <c r="L64" s="6">
        <f>+expenditure!L87/expenditure!L18*100</f>
        <v>7.6957004551355235</v>
      </c>
      <c r="M64" s="6">
        <f>+expenditure!M87/expenditure!M18*100</f>
        <v>8.5554841693281336</v>
      </c>
      <c r="N64" s="6">
        <f>+expenditure!N87/expenditure!N18*100</f>
        <v>7.9407369095266596</v>
      </c>
      <c r="O64" s="6">
        <f>+[1]Lasten!O87/[1]Lasten!O18*100</f>
        <v>7.4068796312359044</v>
      </c>
      <c r="P64" s="6">
        <f>+expenditure!P87/expenditure!P18*100</f>
        <v>7.3731343283582094</v>
      </c>
      <c r="Q64" s="6">
        <f>([2]Lasten!Q87/[2]Lasten!Q18)*100</f>
        <v>6.3906639971476356</v>
      </c>
      <c r="R64" s="6">
        <f>([2]Lasten!R87/[2]Lasten!R18)*100</f>
        <v>6.4620279818445567</v>
      </c>
      <c r="S64" s="6">
        <f>([2]Lasten!S87/[2]Lasten!S18)*100</f>
        <v>6.8182034741345623</v>
      </c>
    </row>
    <row r="65" spans="1:19" s="3" customFormat="1">
      <c r="A65" s="3" t="str">
        <f>expenditure!A65</f>
        <v>Total</v>
      </c>
      <c r="B65" s="8">
        <f>+expenditure!B88/expenditure!B19*100</f>
        <v>0</v>
      </c>
      <c r="C65" s="8">
        <f>+expenditure!C88/expenditure!C19*100</f>
        <v>9.7219167736348258</v>
      </c>
      <c r="D65" s="8">
        <f>+expenditure!D88/expenditure!D19*100</f>
        <v>11.304256721856138</v>
      </c>
      <c r="E65" s="8">
        <f>+expenditure!E88/expenditure!E19*100</f>
        <v>11.86233717960477</v>
      </c>
      <c r="F65" s="8">
        <f>+expenditure!F88/expenditure!F19*100</f>
        <v>7.8508508162448907</v>
      </c>
      <c r="G65" s="8">
        <f>+expenditure!G88/expenditure!G19*100</f>
        <v>7.8040479479037197</v>
      </c>
      <c r="H65" s="8">
        <f>+expenditure!H88/expenditure!H19*100</f>
        <v>7.4738888102166809</v>
      </c>
      <c r="I65" s="8">
        <f>+expenditure!I88/expenditure!I19*100</f>
        <v>7.9124230874184649</v>
      </c>
      <c r="J65" s="8">
        <f>+expenditure!J88/expenditure!J19*100</f>
        <v>7.558496159891634</v>
      </c>
      <c r="K65" s="8">
        <f>+expenditure!K88/expenditure!K19*100</f>
        <v>7.4676678699405876</v>
      </c>
      <c r="L65" s="8">
        <f>+expenditure!L88/expenditure!L19*100</f>
        <v>7.579320569781471</v>
      </c>
      <c r="M65" s="8">
        <f>+expenditure!M88/expenditure!M19*100</f>
        <v>7.7480546720643737</v>
      </c>
      <c r="N65" s="8">
        <f>+expenditure!N88/expenditure!N19*100</f>
        <v>7.2297712561893626</v>
      </c>
      <c r="O65" s="8">
        <f>+[1]Lasten!O88/[1]Lasten!O19*100</f>
        <v>6.7627928522008256</v>
      </c>
      <c r="P65" s="8">
        <f>+expenditure!P88/expenditure!P19*100</f>
        <v>7.1453728357494057</v>
      </c>
      <c r="Q65" s="8">
        <f>([2]Lasten!Q88/[2]Lasten!Q19)*100</f>
        <v>6.5849466412982212</v>
      </c>
      <c r="R65" s="8">
        <f>([2]Lasten!R88/[2]Lasten!R19)*100</f>
        <v>6.4507747991293041</v>
      </c>
      <c r="S65" s="8">
        <f>([2]Lasten!S88/[2]Lasten!S19)*100</f>
        <v>6.254747856664558</v>
      </c>
    </row>
    <row r="66" spans="1:19" s="3" customFormat="1">
      <c r="A66" s="2" t="s">
        <v>13</v>
      </c>
      <c r="B66" s="6">
        <f>+expenditure!B89/expenditure!B20*100</f>
        <v>0</v>
      </c>
      <c r="C66" s="6">
        <f>+expenditure!C89/expenditure!C20*100</f>
        <v>5.2268811028144739</v>
      </c>
      <c r="D66" s="6">
        <f>+expenditure!D89/expenditure!D20*100</f>
        <v>7.2556551429790863</v>
      </c>
      <c r="E66" s="6">
        <f>+expenditure!E89/expenditure!E20*100</f>
        <v>6.6179803575925469</v>
      </c>
      <c r="F66" s="6">
        <f>+expenditure!F89/expenditure!F20*100</f>
        <v>4.2084746986212371</v>
      </c>
      <c r="G66" s="6">
        <f>+expenditure!G89/expenditure!G20*100</f>
        <v>4.315875422839146</v>
      </c>
      <c r="H66" s="6">
        <f>+expenditure!H89/expenditure!H20*100</f>
        <v>4.270566727605118</v>
      </c>
      <c r="I66" s="6">
        <f>+expenditure!I89/expenditure!I20*100</f>
        <v>4.4613680799573414</v>
      </c>
      <c r="J66" s="6">
        <f>+expenditure!J89/expenditure!J20*100</f>
        <v>4.1240981240981247</v>
      </c>
      <c r="K66" s="6">
        <f>+expenditure!K89/expenditure!K20*100</f>
        <v>3.897939660465183</v>
      </c>
      <c r="L66" s="6">
        <f>+expenditure!L89/expenditure!L20*100</f>
        <v>4.2412309255760041</v>
      </c>
      <c r="M66" s="6">
        <f>+expenditure!M89/expenditure!M20*100</f>
        <v>4.0817000478840217</v>
      </c>
      <c r="N66" s="6">
        <f>+expenditure!N89/expenditure!N20*100</f>
        <v>4.0991808422230891</v>
      </c>
      <c r="O66" s="6">
        <f>+[1]Lasten!O89/[1]Lasten!O20*100</f>
        <v>4.1076002022805493</v>
      </c>
      <c r="P66" s="6">
        <f>+expenditure!P89/expenditure!P20*100</f>
        <v>3.9513677811550156</v>
      </c>
      <c r="Q66" s="6">
        <f>([2]Lasten!Q89/[2]Lasten!Q20)*100</f>
        <v>3.17743505057356</v>
      </c>
      <c r="R66" s="6">
        <f>([2]Lasten!R89/[2]Lasten!R20)*100</f>
        <v>3.3824137292073493</v>
      </c>
      <c r="S66" s="6">
        <f>([2]Lasten!S89/[2]Lasten!S20)*100</f>
        <v>3.0322470836224613</v>
      </c>
    </row>
    <row r="67" spans="1:19" s="3" customFormat="1">
      <c r="A67" s="2" t="s">
        <v>15</v>
      </c>
      <c r="B67" s="30"/>
      <c r="C67" s="30"/>
      <c r="D67" s="30"/>
      <c r="E67" s="30"/>
      <c r="F67" s="30"/>
      <c r="G67" s="30"/>
      <c r="H67" s="6">
        <f>+expenditure!H90/expenditure!H21*100</f>
        <v>3.2373150105708244</v>
      </c>
      <c r="I67" s="6">
        <f>+expenditure!I90/expenditure!I21*100</f>
        <v>3.2105684547638109</v>
      </c>
      <c r="J67" s="6">
        <f>+expenditure!J90/expenditure!J21*100</f>
        <v>12.197734925007653</v>
      </c>
      <c r="K67" s="6">
        <f>+expenditure!K90/expenditure!K21*100</f>
        <v>9.8827916888652094</v>
      </c>
      <c r="L67" s="6">
        <f>+expenditure!L90/expenditure!L21*100</f>
        <v>11.153764128812114</v>
      </c>
      <c r="M67" s="6">
        <f>+expenditure!M90/expenditure!M21*100</f>
        <v>11.314952279957582</v>
      </c>
      <c r="N67" s="6">
        <f>+expenditure!N90/expenditure!N21*100</f>
        <v>10.320156680922498</v>
      </c>
      <c r="O67" s="6">
        <f>+[1]Lasten!O90/[1]Lasten!O21*100</f>
        <v>10.048496605237634</v>
      </c>
      <c r="P67" s="6">
        <f>+expenditure!P90/expenditure!P21*100</f>
        <v>9.6491228070175445</v>
      </c>
      <c r="Q67" s="6">
        <f>([2]Lasten!Q90/[2]Lasten!Q21)*100</f>
        <v>8.730430807907668</v>
      </c>
      <c r="R67" s="6">
        <f>([2]Lasten!R90/[2]Lasten!R21)*100</f>
        <v>6.7769424320975453</v>
      </c>
      <c r="S67" s="6">
        <f>([2]Lasten!S90/[2]Lasten!S21)*100</f>
        <v>7.9376441581165986</v>
      </c>
    </row>
    <row r="68" spans="1:19" s="3" customFormat="1">
      <c r="A68" s="2" t="s">
        <v>16</v>
      </c>
      <c r="B68" s="30"/>
      <c r="C68" s="30"/>
      <c r="D68" s="30"/>
      <c r="E68" s="30"/>
      <c r="F68" s="30"/>
      <c r="G68" s="30"/>
      <c r="H68" s="6">
        <f>+expenditure!H91/expenditure!H22*100</f>
        <v>5.8618976651763539</v>
      </c>
      <c r="I68" s="6">
        <f>+expenditure!I91/expenditure!I22*100</f>
        <v>3.9566650965614696</v>
      </c>
      <c r="J68" s="6">
        <f>+expenditure!J91/expenditure!J22*100</f>
        <v>3.2885595182955072</v>
      </c>
      <c r="K68" s="6">
        <f>+expenditure!K91/expenditure!K22*100</f>
        <v>7.5022461814914649</v>
      </c>
      <c r="L68" s="6">
        <f>+expenditure!L91/expenditure!L22*100</f>
        <v>6.2138728323699421</v>
      </c>
      <c r="M68" s="6">
        <f>+expenditure!M91/expenditure!M22*100</f>
        <v>5.5027711797308001</v>
      </c>
      <c r="N68" s="6">
        <f>+expenditure!N91/expenditure!N22*100</f>
        <v>5.926814921052654</v>
      </c>
      <c r="O68" s="6">
        <f>+[1]Lasten!O91/[1]Lasten!O22*100</f>
        <v>6.444541867601929</v>
      </c>
      <c r="P68" s="6">
        <f>+expenditure!P91/expenditure!P22*100</f>
        <v>8.6956521739130448</v>
      </c>
      <c r="Q68" s="6">
        <f>([2]Lasten!Q91/[2]Lasten!Q22)*100</f>
        <v>7.6231382416922688</v>
      </c>
      <c r="R68" s="6">
        <f>([2]Lasten!R91/[2]Lasten!R22)*100</f>
        <v>7.613138973599276</v>
      </c>
      <c r="S68" s="6">
        <f>([2]Lasten!S91/[2]Lasten!S22)*100</f>
        <v>8.2011605415860735</v>
      </c>
    </row>
    <row r="69" spans="1:19" s="3" customFormat="1">
      <c r="A69" s="2" t="s">
        <v>17</v>
      </c>
      <c r="B69" s="30"/>
      <c r="C69" s="30"/>
      <c r="D69" s="30"/>
      <c r="E69" s="30"/>
      <c r="F69" s="30"/>
      <c r="G69" s="30"/>
      <c r="H69" s="6">
        <f>+expenditure!H92/expenditure!H23*100</f>
        <v>2.5028604118993134</v>
      </c>
      <c r="I69" s="6">
        <f>+expenditure!I92/expenditure!I23*100</f>
        <v>2.9087568891610531</v>
      </c>
      <c r="J69" s="6">
        <f>+expenditure!J92/expenditure!J23*100</f>
        <v>3.8231592196349902</v>
      </c>
      <c r="K69" s="6">
        <f>+expenditure!K92/expenditure!K23*100</f>
        <v>4.1998671978751654</v>
      </c>
      <c r="L69" s="6">
        <f>+expenditure!L92/expenditure!L23*100</f>
        <v>3.6146522510892369</v>
      </c>
      <c r="M69" s="6">
        <f>+expenditure!M92/expenditure!M23*100</f>
        <v>2.5933609958506221</v>
      </c>
      <c r="N69" s="6">
        <f>+expenditure!N92/expenditure!N23*100</f>
        <v>3.2868050043956134</v>
      </c>
      <c r="O69" s="6">
        <f>+[1]Lasten!O92/[1]Lasten!O23*100</f>
        <v>2.6238678742674484</v>
      </c>
      <c r="P69" s="6">
        <f>+expenditure!P92/expenditure!P23*100</f>
        <v>2.5641025641025643</v>
      </c>
      <c r="Q69" s="6">
        <f>([2]Lasten!Q92/[2]Lasten!Q23)*100</f>
        <v>2.8508166532307571</v>
      </c>
      <c r="R69" s="6">
        <f>([2]Lasten!R92/[2]Lasten!R23)*100</f>
        <v>2.0624168644307268</v>
      </c>
      <c r="S69" s="6">
        <f>([2]Lasten!S92/[2]Lasten!S23)*100</f>
        <v>1.6586185177409194</v>
      </c>
    </row>
    <row r="70" spans="1:19" s="3" customFormat="1">
      <c r="A70" s="2" t="s">
        <v>18</v>
      </c>
      <c r="B70" s="30"/>
      <c r="C70" s="30"/>
      <c r="D70" s="30"/>
      <c r="E70" s="30"/>
      <c r="F70" s="30"/>
      <c r="G70" s="30"/>
      <c r="H70" s="6">
        <f>+expenditure!H93/expenditure!H24*100</f>
        <v>3.4668461797374617</v>
      </c>
      <c r="I70" s="6">
        <f>+expenditure!I93/expenditure!I24*100</f>
        <v>3.3999403519236506</v>
      </c>
      <c r="J70" s="6">
        <f>+expenditure!J93/expenditure!J24*100</f>
        <v>5.3772522522522523</v>
      </c>
      <c r="K70" s="6">
        <f>+expenditure!K93/expenditure!K24*100</f>
        <v>3.0856261249678583</v>
      </c>
      <c r="L70" s="6">
        <f>+expenditure!L93/expenditure!L24*100</f>
        <v>3.3701806416823943</v>
      </c>
      <c r="M70" s="6">
        <f>+expenditure!M93/expenditure!M24*100</f>
        <v>3.8022813688212933</v>
      </c>
      <c r="N70" s="6">
        <f>+expenditure!N93/expenditure!N24*100</f>
        <v>4.8675551645287838</v>
      </c>
      <c r="O70" s="6">
        <f>+[1]Lasten!O93/[1]Lasten!O24*100</f>
        <v>4.6146044624746443</v>
      </c>
      <c r="P70" s="6">
        <f>+expenditure!P93/expenditure!P24*100</f>
        <v>4.4444444444444446</v>
      </c>
      <c r="Q70" s="6">
        <f>([2]Lasten!Q93/[2]Lasten!Q24)*100</f>
        <v>5.3039267721810859</v>
      </c>
      <c r="R70" s="6">
        <f>([2]Lasten!R93/[2]Lasten!R24)*100</f>
        <v>3.0918554805846949</v>
      </c>
      <c r="S70" s="6">
        <f>([2]Lasten!S93/[2]Lasten!S24)*100</f>
        <v>3.5575679172056924</v>
      </c>
    </row>
    <row r="71" spans="1:19" s="3" customFormat="1">
      <c r="A71" s="3" t="str">
        <f>A25</f>
        <v>Total (incl. small universities)</v>
      </c>
      <c r="B71" s="8">
        <f>+expenditure!B94/expenditure!B25*100</f>
        <v>0</v>
      </c>
      <c r="C71" s="8">
        <f>+expenditure!C94/expenditure!C25*100</f>
        <v>9.6646219884924207</v>
      </c>
      <c r="D71" s="8">
        <f>+expenditure!D94/expenditure!D25*100</f>
        <v>11.252839498811804</v>
      </c>
      <c r="E71" s="8">
        <f>+expenditure!E94/expenditure!E25*100</f>
        <v>11.794835115063339</v>
      </c>
      <c r="F71" s="8">
        <f>+expenditure!F94/expenditure!F25*100</f>
        <v>7.8035501924634865</v>
      </c>
      <c r="G71" s="8">
        <f>+expenditure!G94/expenditure!G25*100</f>
        <v>7.7621247384320853</v>
      </c>
      <c r="H71" s="8">
        <f>+expenditure!H94/expenditure!H25*100</f>
        <v>7.4168249777953221</v>
      </c>
      <c r="I71" s="8">
        <f>+expenditure!I94/expenditure!I25*100</f>
        <v>7.851249784970606</v>
      </c>
      <c r="J71" s="8">
        <f>+expenditure!J94/expenditure!J25*100</f>
        <v>7.5223990480766636</v>
      </c>
      <c r="K71" s="8">
        <f>+expenditure!K94/expenditure!K25*100</f>
        <v>7.4254155954213346</v>
      </c>
      <c r="L71" s="8">
        <f>+expenditure!L94/expenditure!L25*100</f>
        <v>7.5439200826730959</v>
      </c>
      <c r="M71" s="8">
        <f>+expenditure!M94/expenditure!M25*100</f>
        <v>7.7105553577484027</v>
      </c>
      <c r="N71" s="8">
        <f>+expenditure!N94/expenditure!N25*100</f>
        <v>7.2006971487862632</v>
      </c>
      <c r="O71" s="8">
        <f>+[1]Lasten!O94/[1]Lasten!O25*100</f>
        <v>6.7381475404629469</v>
      </c>
      <c r="P71" s="8">
        <f>+expenditure!P94/expenditure!P25*100</f>
        <v>7.1139483456419255</v>
      </c>
      <c r="Q71" s="8">
        <f>([2]Lasten!Q94/[2]Lasten!Q25)*100</f>
        <v>6.5530920080796307</v>
      </c>
      <c r="R71" s="8">
        <f>([2]Lasten!R94/[2]Lasten!R25)*100</f>
        <v>6.4173458462465609</v>
      </c>
      <c r="S71" s="8">
        <f>([2]Lasten!S94/[2]Lasten!S25)*100</f>
        <v>6.221739733098806</v>
      </c>
    </row>
    <row r="72" spans="1:19">
      <c r="B72" s="6"/>
      <c r="C72" s="6"/>
      <c r="D72" s="6"/>
    </row>
    <row r="73" spans="1:19" ht="15">
      <c r="A73" s="17" t="str">
        <f>expenditure!A96</f>
        <v>Other expenditure</v>
      </c>
    </row>
    <row r="74" spans="1:19">
      <c r="A74" s="3"/>
      <c r="B74" s="3">
        <v>2004</v>
      </c>
      <c r="C74" s="3">
        <v>2005</v>
      </c>
      <c r="D74" s="3">
        <v>2006</v>
      </c>
      <c r="E74" s="3">
        <v>2007</v>
      </c>
      <c r="F74" s="3">
        <v>2008</v>
      </c>
      <c r="G74" s="3">
        <v>2009</v>
      </c>
      <c r="H74" s="3">
        <v>2010</v>
      </c>
      <c r="I74" s="3">
        <v>2011</v>
      </c>
      <c r="J74" s="3">
        <v>2012</v>
      </c>
      <c r="K74" s="3">
        <v>2013</v>
      </c>
      <c r="L74" s="3">
        <v>2014</v>
      </c>
      <c r="M74" s="3">
        <v>2015</v>
      </c>
      <c r="N74" s="3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</row>
    <row r="75" spans="1:19">
      <c r="A75" s="2" t="s">
        <v>0</v>
      </c>
      <c r="B75" s="6">
        <f>+expenditure!B98/expenditure!B6*100</f>
        <v>27.0996640537514</v>
      </c>
      <c r="C75" s="6">
        <f>+expenditure!C98/expenditure!C6*100</f>
        <v>16.913537719600413</v>
      </c>
      <c r="D75" s="6">
        <f>+expenditure!D98/expenditure!D6*100</f>
        <v>15.03809208347135</v>
      </c>
      <c r="E75" s="6">
        <f>+expenditure!E98/expenditure!E6*100</f>
        <v>14.745222929936306</v>
      </c>
      <c r="F75" s="6">
        <f>+expenditure!F98/expenditure!F6*100</f>
        <v>21.337508387385373</v>
      </c>
      <c r="G75" s="6">
        <f>+expenditure!G98/expenditure!G6*100</f>
        <v>22.428694900605013</v>
      </c>
      <c r="H75" s="6">
        <f>+expenditure!H98/expenditure!H6*100</f>
        <v>20.418516169942926</v>
      </c>
      <c r="I75" s="6">
        <f>+expenditure!I98/expenditure!I6*100</f>
        <v>20.102354145342886</v>
      </c>
      <c r="J75" s="6">
        <f>+expenditure!J98/expenditure!J6*100</f>
        <v>19.336337566571078</v>
      </c>
      <c r="K75" s="6">
        <f>+expenditure!K98/expenditure!K6*100</f>
        <v>18.93791487700117</v>
      </c>
      <c r="L75" s="6">
        <f>+expenditure!L98/expenditure!L6*100</f>
        <v>20.038058991436728</v>
      </c>
      <c r="M75" s="6">
        <f>+expenditure!M98/expenditure!M6*100</f>
        <v>20.601934790397706</v>
      </c>
      <c r="N75" s="6">
        <f>+expenditure!N98/expenditure!N6*100</f>
        <v>19.737066757725795</v>
      </c>
      <c r="O75" s="6">
        <f>+[1]Lasten!O98/[1]Lasten!O6*100</f>
        <v>18.908794788273614</v>
      </c>
      <c r="P75" s="6">
        <f>+expenditure!P98/expenditure!P6*100</f>
        <v>18.878965198644902</v>
      </c>
      <c r="Q75" s="6">
        <f>([2]Lasten!Q98/[2]Lasten!Q6)*100</f>
        <v>292.39681390296886</v>
      </c>
      <c r="R75" s="6">
        <f>([2]Lasten!R99/[2]Lasten!R6)*100</f>
        <v>16.215441913765936</v>
      </c>
      <c r="S75" s="6">
        <f>([2]Lasten!S99/[2]Lasten!S6)*100</f>
        <v>16.003184713375795</v>
      </c>
    </row>
    <row r="76" spans="1:19">
      <c r="A76" s="2" t="s">
        <v>1</v>
      </c>
      <c r="B76" s="6">
        <f>+expenditure!B99/expenditure!B7*100</f>
        <v>37.515691013091782</v>
      </c>
      <c r="C76" s="6">
        <f>+expenditure!C99/expenditure!C7*100</f>
        <v>27.354746277903626</v>
      </c>
      <c r="D76" s="6">
        <f>+expenditure!D99/expenditure!D7*100</f>
        <v>28.618474924479138</v>
      </c>
      <c r="E76" s="6">
        <f>+expenditure!E99/expenditure!E7*100</f>
        <v>31.058059183952473</v>
      </c>
      <c r="F76" s="6">
        <f>+expenditure!F99/expenditure!F7*100</f>
        <v>20.123894656989844</v>
      </c>
      <c r="G76" s="6">
        <f>+expenditure!G99/expenditure!G7*100</f>
        <v>24.894735192402131</v>
      </c>
      <c r="H76" s="6">
        <f>+expenditure!H99/expenditure!H7*100</f>
        <v>20.526192602795742</v>
      </c>
      <c r="I76" s="6">
        <f>+expenditure!I99/expenditure!I7*100</f>
        <v>19.951243308844816</v>
      </c>
      <c r="J76" s="6">
        <f>+expenditure!J99/expenditure!J7*100</f>
        <v>20.686142901870362</v>
      </c>
      <c r="K76" s="6">
        <f>+expenditure!K99/expenditure!K7*100</f>
        <v>20.944367605161606</v>
      </c>
      <c r="L76" s="6">
        <f>+expenditure!L99/expenditure!L7*100</f>
        <v>20.649576449479593</v>
      </c>
      <c r="M76" s="6">
        <f>+expenditure!M99/expenditure!M7*100</f>
        <v>21.084805330495627</v>
      </c>
      <c r="N76" s="6">
        <f>+expenditure!N99/expenditure!N7*100</f>
        <v>19.340481235189554</v>
      </c>
      <c r="O76" s="6">
        <f>+[1]Lasten!O99/[1]Lasten!O7*100</f>
        <v>18.186451834987047</v>
      </c>
      <c r="P76" s="6">
        <f>+expenditure!P99/expenditure!P7*100</f>
        <v>17.36215466420067</v>
      </c>
      <c r="Q76" s="6">
        <f>([2]Lasten!Q99/[2]Lasten!Q7)*100</f>
        <v>14.333104866346813</v>
      </c>
      <c r="R76" s="6">
        <f>([2]Lasten!R100/[2]Lasten!R7)*100</f>
        <v>16.270827959210543</v>
      </c>
      <c r="S76" s="6">
        <f>([2]Lasten!S100/[2]Lasten!S7)*100</f>
        <v>15.070735414474454</v>
      </c>
    </row>
    <row r="77" spans="1:19">
      <c r="A77" s="2" t="s">
        <v>2</v>
      </c>
      <c r="B77" s="6">
        <f>+expenditure!B100/expenditure!B8*100</f>
        <v>27.033898706702498</v>
      </c>
      <c r="C77" s="6">
        <f>+expenditure!C100/expenditure!C8*100</f>
        <v>19.928965024709374</v>
      </c>
      <c r="D77" s="6">
        <f>+expenditure!D100/expenditure!D8*100</f>
        <v>21.141435983038171</v>
      </c>
      <c r="E77" s="6">
        <f>+expenditure!E100/expenditure!E8*100</f>
        <v>20.7852014838009</v>
      </c>
      <c r="F77" s="6">
        <f>+expenditure!F100/expenditure!F8*100</f>
        <v>21.483424329272978</v>
      </c>
      <c r="G77" s="6">
        <f>+expenditure!G100/expenditure!G8*100</f>
        <v>24.027505490779912</v>
      </c>
      <c r="H77" s="6">
        <f>+expenditure!H100/expenditure!H8*100</f>
        <v>24.979579352031113</v>
      </c>
      <c r="I77" s="6">
        <f>+expenditure!I100/expenditure!I8*100</f>
        <v>24.632480125210336</v>
      </c>
      <c r="J77" s="6">
        <f>+expenditure!J100/expenditure!J8*100</f>
        <v>25.832888431689156</v>
      </c>
      <c r="K77" s="6">
        <f>+expenditure!K100/expenditure!K8*100</f>
        <v>21.218951597644626</v>
      </c>
      <c r="L77" s="6">
        <f>+expenditure!L100/expenditure!L8*100</f>
        <v>23.548114907506722</v>
      </c>
      <c r="M77" s="6">
        <f>+expenditure!M100/expenditure!M8*100</f>
        <v>22.089110564876023</v>
      </c>
      <c r="N77" s="6">
        <f>+expenditure!N100/expenditure!N8*100</f>
        <v>20.468593878740066</v>
      </c>
      <c r="O77" s="6">
        <f>+[1]Lasten!O100/[1]Lasten!O8*100</f>
        <v>20.741747507358792</v>
      </c>
      <c r="P77" s="6">
        <f>+expenditure!P100/expenditure!P8*100</f>
        <v>20.32459797498511</v>
      </c>
      <c r="Q77" s="6">
        <f>([2]Lasten!Q100/[2]Lasten!Q8)*100</f>
        <v>23.190612988732841</v>
      </c>
      <c r="R77" s="6">
        <f>([2]Lasten!R101/[2]Lasten!R8)*100</f>
        <v>16.614510905978332</v>
      </c>
      <c r="S77" s="6">
        <f>([2]Lasten!S101/[2]Lasten!S8)*100</f>
        <v>16.746858921129622</v>
      </c>
    </row>
    <row r="78" spans="1:19">
      <c r="A78" s="2" t="s">
        <v>3</v>
      </c>
      <c r="B78" s="6">
        <f>+expenditure!B101/expenditure!B9*100</f>
        <v>30.501089324618736</v>
      </c>
      <c r="C78" s="6">
        <f>+expenditure!C101/expenditure!C9*100</f>
        <v>25.276037003879441</v>
      </c>
      <c r="D78" s="6">
        <f>+expenditure!D101/expenditure!D9*100</f>
        <v>28.498293515358359</v>
      </c>
      <c r="E78" s="6">
        <f>+expenditure!E101/expenditure!E9*100</f>
        <v>29.089026915113873</v>
      </c>
      <c r="F78" s="6">
        <f>+expenditure!F101/expenditure!F9*100</f>
        <v>28.020255606462502</v>
      </c>
      <c r="G78" s="6">
        <f>+expenditure!G101/expenditure!G9*100</f>
        <v>24.884386698964988</v>
      </c>
      <c r="H78" s="6">
        <f>+expenditure!H101/expenditure!H9*100</f>
        <v>23.501446878875569</v>
      </c>
      <c r="I78" s="6">
        <f>+expenditure!I101/expenditure!I9*100</f>
        <v>23.650732459521976</v>
      </c>
      <c r="J78" s="6">
        <f>+expenditure!J101/expenditure!J9*100</f>
        <v>21.992924528301891</v>
      </c>
      <c r="K78" s="6">
        <f>+expenditure!K101/expenditure!K9*100</f>
        <v>22.190958544363163</v>
      </c>
      <c r="L78" s="6">
        <f>+expenditure!L101/expenditure!L9*100</f>
        <v>20.510894064613076</v>
      </c>
      <c r="M78" s="6">
        <f>+expenditure!M101/expenditure!M9*100</f>
        <v>19.773276342687232</v>
      </c>
      <c r="N78" s="6">
        <f>+expenditure!N101/expenditure!N9*100</f>
        <v>21.286263544215306</v>
      </c>
      <c r="O78" s="6">
        <f>+[1]Lasten!O101/[1]Lasten!O9*100</f>
        <v>23.117482287032463</v>
      </c>
      <c r="P78" s="6">
        <f>+expenditure!P101/expenditure!P9*100</f>
        <v>23.900841908325539</v>
      </c>
      <c r="Q78" s="6">
        <f>([2]Lasten!Q101/[2]Lasten!Q9)*100</f>
        <v>19.266623188405795</v>
      </c>
      <c r="R78" s="6">
        <f>([2]Lasten!R102/[2]Lasten!R9)*100</f>
        <v>19.528619528619529</v>
      </c>
      <c r="S78" s="6">
        <f>([2]Lasten!S102/[2]Lasten!S9)*100</f>
        <v>20.207463289775024</v>
      </c>
    </row>
    <row r="79" spans="1:19">
      <c r="A79" s="2" t="s">
        <v>4</v>
      </c>
      <c r="B79" s="6">
        <f>+expenditure!B102/expenditure!B10*100</f>
        <v>25.448746012883856</v>
      </c>
      <c r="C79" s="6">
        <f>+expenditure!C102/expenditure!C10*100</f>
        <v>17.453994188739628</v>
      </c>
      <c r="D79" s="6">
        <f>+expenditure!D102/expenditure!D10*100</f>
        <v>16.54716891650104</v>
      </c>
      <c r="E79" s="6">
        <f>+expenditure!E102/expenditure!E10*100</f>
        <v>17.115562797533467</v>
      </c>
      <c r="F79" s="6">
        <f>+expenditure!F102/expenditure!F10*100</f>
        <v>21.668014222065853</v>
      </c>
      <c r="G79" s="6">
        <f>+expenditure!G102/expenditure!G10*100</f>
        <v>24.900037880382172</v>
      </c>
      <c r="H79" s="6">
        <f>+expenditure!H102/expenditure!H10*100</f>
        <v>21.98378897408023</v>
      </c>
      <c r="I79" s="6">
        <f>+expenditure!I102/expenditure!I10*100</f>
        <v>21.323779493062318</v>
      </c>
      <c r="J79" s="6">
        <f>+expenditure!J102/expenditure!J10*100</f>
        <v>21.664005656216766</v>
      </c>
      <c r="K79" s="6">
        <f>+expenditure!K102/expenditure!K10*100</f>
        <v>22.114244077676481</v>
      </c>
      <c r="L79" s="6">
        <f>+expenditure!L102/expenditure!L10*100</f>
        <v>21.787597086401863</v>
      </c>
      <c r="M79" s="6">
        <f>+expenditure!M102/expenditure!M10*100</f>
        <v>23.101250634663621</v>
      </c>
      <c r="N79" s="6">
        <f>+expenditure!N102/expenditure!N10*100</f>
        <v>21.723104697666841</v>
      </c>
      <c r="O79" s="6">
        <f>+[1]Lasten!O102/[1]Lasten!O10*100</f>
        <v>20.573380257535607</v>
      </c>
      <c r="P79" s="6">
        <f>+expenditure!P102/expenditure!P10*100</f>
        <v>19.383057090239411</v>
      </c>
      <c r="Q79" s="6">
        <f>([2]Lasten!Q102/[2]Lasten!Q10)*100</f>
        <v>33.423139487596586</v>
      </c>
      <c r="R79" s="6">
        <f>([2]Lasten!R103/[2]Lasten!R10)*100</f>
        <v>15.027757792899859</v>
      </c>
      <c r="S79" s="6">
        <f>([2]Lasten!S103/[2]Lasten!S10)*100</f>
        <v>14.981444676996677</v>
      </c>
    </row>
    <row r="80" spans="1:19">
      <c r="A80" s="2" t="s">
        <v>5</v>
      </c>
      <c r="B80" s="6">
        <f>+expenditure!B103/expenditure!B11*100</f>
        <v>24.376389231909112</v>
      </c>
      <c r="C80" s="6">
        <f>+expenditure!C103/expenditure!C11*100</f>
        <v>14.98812351543943</v>
      </c>
      <c r="D80" s="6">
        <f>+expenditure!D103/expenditure!D11*100</f>
        <v>12.176671547096143</v>
      </c>
      <c r="E80" s="6">
        <f>+expenditure!E103/expenditure!E11*100</f>
        <v>13.402061855670103</v>
      </c>
      <c r="F80" s="6">
        <f>+expenditure!F103/expenditure!F11*100</f>
        <v>27.362051266218483</v>
      </c>
      <c r="G80" s="6">
        <f>+expenditure!G103/expenditure!G11*100</f>
        <v>19.982328819344243</v>
      </c>
      <c r="H80" s="6">
        <f>+expenditure!H103/expenditure!H11*100</f>
        <v>20.672485645815325</v>
      </c>
      <c r="I80" s="6">
        <f>+expenditure!I103/expenditure!I11*100</f>
        <v>21.387469155346491</v>
      </c>
      <c r="J80" s="6">
        <f>+expenditure!J103/expenditure!J11*100</f>
        <v>21.820529373789537</v>
      </c>
      <c r="K80" s="6">
        <f>+expenditure!K103/expenditure!K11*100</f>
        <v>20.17990495587237</v>
      </c>
      <c r="L80" s="6">
        <f>+expenditure!L103/expenditure!L11*100</f>
        <v>19.568489713998996</v>
      </c>
      <c r="M80" s="6">
        <f>+expenditure!M103/expenditure!M11*100</f>
        <v>22.858739695403099</v>
      </c>
      <c r="N80" s="6">
        <f>+expenditure!N103/expenditure!N11*100</f>
        <v>22.769314472252447</v>
      </c>
      <c r="O80" s="6">
        <f>+[1]Lasten!O103/[1]Lasten!O11*100</f>
        <v>22.045574986751461</v>
      </c>
      <c r="P80" s="6">
        <f>+expenditure!P103/expenditure!P11*100</f>
        <v>21.219481017512464</v>
      </c>
      <c r="Q80" s="6">
        <f>([2]Lasten!Q103/[2]Lasten!Q11)*100</f>
        <v>11.269756461232605</v>
      </c>
      <c r="R80" s="6">
        <f>([2]Lasten!R104/[2]Lasten!R11)*100</f>
        <v>18.234323432343231</v>
      </c>
      <c r="S80" s="6">
        <f>([2]Lasten!S104/[2]Lasten!S11)*100</f>
        <v>17.139993317741396</v>
      </c>
    </row>
    <row r="81" spans="1:19">
      <c r="A81" s="2" t="s">
        <v>6</v>
      </c>
      <c r="B81" s="6">
        <f>+expenditure!B104/expenditure!B12*100</f>
        <v>25.664034458004302</v>
      </c>
      <c r="C81" s="6">
        <f>+expenditure!C104/expenditure!C12*100</f>
        <v>15.461432506887052</v>
      </c>
      <c r="D81" s="6">
        <f>+expenditure!D104/expenditure!D12*100</f>
        <v>14.439024390243901</v>
      </c>
      <c r="E81" s="6">
        <f>+expenditure!E104/expenditure!E12*100</f>
        <v>14.518708026862809</v>
      </c>
      <c r="F81" s="6">
        <f>+expenditure!F104/expenditure!F12*100</f>
        <v>30.068897637795278</v>
      </c>
      <c r="G81" s="6">
        <f>+expenditure!G104/expenditure!G12*100</f>
        <v>28.319814600231751</v>
      </c>
      <c r="H81" s="6">
        <f>+expenditure!H104/expenditure!H12*100</f>
        <v>19.842919842919844</v>
      </c>
      <c r="I81" s="6">
        <f>+expenditure!I104/expenditure!I12*100</f>
        <v>18.034963487497237</v>
      </c>
      <c r="J81" s="6">
        <f>+expenditure!J104/expenditure!J12*100</f>
        <v>18.84657236126224</v>
      </c>
      <c r="K81" s="6">
        <f>+expenditure!K104/expenditure!K12*100</f>
        <v>17.485181526302789</v>
      </c>
      <c r="L81" s="6">
        <f>+expenditure!L104/expenditure!L12*100</f>
        <v>18.286492434328512</v>
      </c>
      <c r="M81" s="6">
        <f>+expenditure!M104/expenditure!M12*100</f>
        <v>17.412729604791714</v>
      </c>
      <c r="N81" s="6">
        <f>+expenditure!N104/expenditure!N12*100</f>
        <v>18.959777495115972</v>
      </c>
      <c r="O81" s="6">
        <f>+[1]Lasten!O104/[1]Lasten!O12*100</f>
        <v>16.826584158315271</v>
      </c>
      <c r="P81" s="6">
        <f>+expenditure!P104/expenditure!P12*100</f>
        <v>17.605356439543126</v>
      </c>
      <c r="Q81" s="6">
        <f>([2]Lasten!Q104/[2]Lasten!Q12)*100</f>
        <v>30.984777044321699</v>
      </c>
      <c r="R81" s="6">
        <f>([2]Lasten!R105/[2]Lasten!R12)*100</f>
        <v>16.467930815359885</v>
      </c>
      <c r="S81" s="6">
        <f>([2]Lasten!S105/[2]Lasten!S12)*100</f>
        <v>18.065265016512445</v>
      </c>
    </row>
    <row r="82" spans="1:19">
      <c r="A82" s="2" t="s">
        <v>7</v>
      </c>
      <c r="B82" s="6">
        <f>+expenditure!B105/expenditure!B13*100</f>
        <v>23.183271695909685</v>
      </c>
      <c r="C82" s="6">
        <f>+expenditure!C105/expenditure!C13*100</f>
        <v>19.661057430204725</v>
      </c>
      <c r="D82" s="6">
        <f>+expenditure!D105/expenditure!D13*100</f>
        <v>17.798931515264428</v>
      </c>
      <c r="E82" s="35">
        <f>+expenditure!E105/expenditure!E13*100</f>
        <v>0</v>
      </c>
      <c r="F82" s="6">
        <f>+expenditure!F105/expenditure!F13*100</f>
        <v>22.867502944454369</v>
      </c>
      <c r="G82" s="6">
        <f>+expenditure!G105/expenditure!G13*100</f>
        <v>22.691920558471779</v>
      </c>
      <c r="H82" s="6">
        <f>+expenditure!H105/expenditure!H13*100</f>
        <v>21.947765070054707</v>
      </c>
      <c r="I82" s="6">
        <f>+expenditure!I105/expenditure!I13*100</f>
        <v>21.1928035982009</v>
      </c>
      <c r="J82" s="6">
        <f>+expenditure!J105/expenditure!J13*100</f>
        <v>21.664808404404567</v>
      </c>
      <c r="K82" s="6">
        <f>+expenditure!K105/expenditure!K13*100</f>
        <v>21.82596450236905</v>
      </c>
      <c r="L82" s="6">
        <f>+expenditure!L105/expenditure!L13*100</f>
        <v>20.030415399358358</v>
      </c>
      <c r="M82" s="6">
        <f>+expenditure!M105/expenditure!M13*100</f>
        <v>20.065075528919841</v>
      </c>
      <c r="N82" s="6">
        <f>+expenditure!N105/expenditure!N13*100</f>
        <v>19.460257570074209</v>
      </c>
      <c r="O82" s="6">
        <f>+[1]Lasten!O105/[1]Lasten!O13*100</f>
        <v>20.404241960625829</v>
      </c>
      <c r="P82" s="6">
        <f>+expenditure!P105/expenditure!P13*100</f>
        <v>19.667492041032901</v>
      </c>
      <c r="Q82" s="6">
        <f>([2]Lasten!Q105/[2]Lasten!Q13)*100</f>
        <v>15.552452788190596</v>
      </c>
      <c r="R82" s="6">
        <f>([2]Lasten!R106/[2]Lasten!R13)*100</f>
        <v>14.73796697648207</v>
      </c>
      <c r="S82" s="6">
        <f>([2]Lasten!S106/[2]Lasten!S13)*100</f>
        <v>16.441298518243414</v>
      </c>
    </row>
    <row r="83" spans="1:19">
      <c r="A83" s="2" t="s">
        <v>8</v>
      </c>
      <c r="B83" s="6">
        <f>+expenditure!B106/expenditure!B14*100</f>
        <v>20.293723902718895</v>
      </c>
      <c r="C83" s="6">
        <f>+expenditure!C106/expenditure!C14*100</f>
        <v>15.246523581514174</v>
      </c>
      <c r="D83" s="6">
        <f>+expenditure!D106/expenditure!D14*100</f>
        <v>15.014667395243162</v>
      </c>
      <c r="E83" s="6">
        <f>+expenditure!E106/expenditure!E14*100</f>
        <v>14.203819611619323</v>
      </c>
      <c r="F83" s="6">
        <f>+expenditure!F106/expenditure!F14*100</f>
        <v>16.548797736916548</v>
      </c>
      <c r="G83" s="6">
        <f>+expenditure!G106/expenditure!G14*100</f>
        <v>15.784828745534774</v>
      </c>
      <c r="H83" s="6">
        <f>+expenditure!H106/expenditure!H14*100</f>
        <v>15.983920939638768</v>
      </c>
      <c r="I83" s="6">
        <f>+expenditure!I106/expenditure!I14*100</f>
        <v>17.536992365273182</v>
      </c>
      <c r="J83" s="6">
        <f>+expenditure!J106/expenditure!J14*100</f>
        <v>16.791052202121517</v>
      </c>
      <c r="K83" s="6">
        <f>+expenditure!K106/expenditure!K14*100</f>
        <v>13.505604707321444</v>
      </c>
      <c r="L83" s="6">
        <f>+expenditure!L106/expenditure!L14*100</f>
        <v>14.613977276271065</v>
      </c>
      <c r="M83" s="6">
        <f>+expenditure!M106/expenditure!M14*100</f>
        <v>15.272408100144197</v>
      </c>
      <c r="N83" s="6">
        <f>+expenditure!N106/expenditure!N14*100</f>
        <v>15.3916372052157</v>
      </c>
      <c r="O83" s="6">
        <f>+[1]Lasten!O106/[1]Lasten!O14*100</f>
        <v>14.823468086492728</v>
      </c>
      <c r="P83" s="6">
        <f>+expenditure!P106/expenditure!P14*100</f>
        <v>13.859649122807019</v>
      </c>
      <c r="Q83" s="6">
        <f>([2]Lasten!Q106/[2]Lasten!Q14)*100</f>
        <v>45.686530786220075</v>
      </c>
      <c r="R83" s="6">
        <f>([2]Lasten!R107/[2]Lasten!R14)*100</f>
        <v>12.092925520747997</v>
      </c>
      <c r="S83" s="6">
        <f>([2]Lasten!S107/[2]Lasten!S14)*100</f>
        <v>12.820395161999596</v>
      </c>
    </row>
    <row r="84" spans="1:19">
      <c r="A84" s="2" t="s">
        <v>9</v>
      </c>
      <c r="B84" s="6">
        <f>+expenditure!B107/expenditure!B15*100</f>
        <v>29.301280478384545</v>
      </c>
      <c r="C84" s="6">
        <f>+expenditure!C107/expenditure!C15*100</f>
        <v>15.456917107335485</v>
      </c>
      <c r="D84" s="6">
        <f>+expenditure!D107/expenditure!D15*100</f>
        <v>18.218624338624341</v>
      </c>
      <c r="E84" s="6">
        <f>+expenditure!E107/expenditure!E15*100</f>
        <v>22.115396875996172</v>
      </c>
      <c r="F84" s="6">
        <f>+expenditure!F107/expenditure!F15*100</f>
        <v>27.281794460267683</v>
      </c>
      <c r="G84" s="6">
        <f>+expenditure!G107/expenditure!G15*100</f>
        <v>15.939578361106079</v>
      </c>
      <c r="H84" s="6">
        <f>+expenditure!H107/expenditure!H15*100</f>
        <v>15.560890852144022</v>
      </c>
      <c r="I84" s="6">
        <f>+expenditure!I107/expenditure!I15*100</f>
        <v>14.85257636226001</v>
      </c>
      <c r="J84" s="6">
        <f>+expenditure!J107/expenditure!J15*100</f>
        <v>15.21646536535391</v>
      </c>
      <c r="K84" s="6">
        <f>+expenditure!K107/expenditure!K15*100</f>
        <v>16.554045471865869</v>
      </c>
      <c r="L84" s="6">
        <f>+expenditure!L107/expenditure!L15*100</f>
        <v>16.42607621341957</v>
      </c>
      <c r="M84" s="6">
        <f>+expenditure!M107/expenditure!M15*100</f>
        <v>16.79059639568062</v>
      </c>
      <c r="N84" s="6">
        <f>+expenditure!N107/expenditure!N15*100</f>
        <v>16.69511494758531</v>
      </c>
      <c r="O84" s="6">
        <f>+[1]Lasten!O107/[1]Lasten!O15*100</f>
        <v>16.611592901960666</v>
      </c>
      <c r="P84" s="6">
        <f>+expenditure!P107/expenditure!P15*100</f>
        <v>12.264933628318584</v>
      </c>
      <c r="Q84" s="6">
        <f>([2]Lasten!Q107/[2]Lasten!Q15)*100</f>
        <v>4.9384562112008545</v>
      </c>
      <c r="R84" s="6">
        <f>([2]Lasten!R108/[2]Lasten!R15)*100</f>
        <v>10.120701733303655</v>
      </c>
      <c r="S84" s="6">
        <f>([2]Lasten!S108/[2]Lasten!S15)*100</f>
        <v>10.820849293940658</v>
      </c>
    </row>
    <row r="85" spans="1:19">
      <c r="A85" s="2" t="s">
        <v>10</v>
      </c>
      <c r="B85" s="6">
        <f>+expenditure!B108/expenditure!B16*100</f>
        <v>29.267259635747561</v>
      </c>
      <c r="C85" s="6">
        <f>+expenditure!C108/expenditure!C16*100</f>
        <v>16.59902597402597</v>
      </c>
      <c r="D85" s="6">
        <f>+expenditure!D108/expenditure!D16*100</f>
        <v>17.318868655559861</v>
      </c>
      <c r="E85" s="6">
        <f>+expenditure!E108/expenditure!E16*100</f>
        <v>16.389811738648948</v>
      </c>
      <c r="F85" s="6">
        <f>+expenditure!F108/expenditure!F16*100</f>
        <v>23.375706214689263</v>
      </c>
      <c r="G85" s="6">
        <f>+expenditure!G108/expenditure!G16*100</f>
        <v>21.599169262720665</v>
      </c>
      <c r="H85" s="6">
        <f>+expenditure!H108/expenditure!H16*100</f>
        <v>23.149350649350648</v>
      </c>
      <c r="I85" s="6">
        <f>+expenditure!I108/expenditure!I16*100</f>
        <v>22.600127145581688</v>
      </c>
      <c r="J85" s="6">
        <f>+expenditure!J108/expenditure!J16*100</f>
        <v>22.185098563314405</v>
      </c>
      <c r="K85" s="6">
        <f>+expenditure!K108/expenditure!K16*100</f>
        <v>22.398703403565641</v>
      </c>
      <c r="L85" s="6">
        <f>+expenditure!L108/expenditure!L16*100</f>
        <v>22.201017811704833</v>
      </c>
      <c r="M85" s="6">
        <f>+expenditure!M108/expenditure!M16*100</f>
        <v>21.430832541943655</v>
      </c>
      <c r="N85" s="6">
        <f>+expenditure!N108/expenditure!N16*100</f>
        <v>21.851289833080425</v>
      </c>
      <c r="O85" s="6">
        <f>+[1]Lasten!O108/[1]Lasten!O16*100</f>
        <v>20.667447306791566</v>
      </c>
      <c r="P85" s="6">
        <f>+expenditure!P108/expenditure!P16*100</f>
        <v>22.998343456653782</v>
      </c>
      <c r="Q85" s="6">
        <f>([2]Lasten!Q108/[2]Lasten!Q16)*100</f>
        <v>21.868265016756897</v>
      </c>
      <c r="R85" s="6">
        <f>([2]Lasten!R109/[2]Lasten!R16)*100</f>
        <v>17.928676111382515</v>
      </c>
      <c r="S85" s="6">
        <f>([2]Lasten!S109/[2]Lasten!S16)*100</f>
        <v>17.4124739160677</v>
      </c>
    </row>
    <row r="86" spans="1:19">
      <c r="A86" s="2" t="s">
        <v>11</v>
      </c>
      <c r="B86" s="6">
        <f>+expenditure!B109/expenditure!B17*100</f>
        <v>28.323932312651088</v>
      </c>
      <c r="C86" s="6">
        <f>+expenditure!C109/expenditure!C17*100</f>
        <v>23.062164236377587</v>
      </c>
      <c r="D86" s="6">
        <f>+expenditure!D109/expenditure!D17*100</f>
        <v>24.900556881463803</v>
      </c>
      <c r="E86" s="6">
        <f>+expenditure!E109/expenditure!E17*100</f>
        <v>23.804267844002943</v>
      </c>
      <c r="F86" s="6">
        <f>+expenditure!F109/expenditure!F17*100</f>
        <v>23.343044428259283</v>
      </c>
      <c r="G86" s="6">
        <f>+expenditure!G109/expenditure!G17*100</f>
        <v>24.692954104718815</v>
      </c>
      <c r="H86" s="6">
        <f>+expenditure!H109/expenditure!H17*100</f>
        <v>22.393326916907284</v>
      </c>
      <c r="I86" s="6">
        <f>+expenditure!I109/expenditure!I17*100</f>
        <v>21.138996138996138</v>
      </c>
      <c r="J86" s="6">
        <f>+expenditure!J109/expenditure!J17*100</f>
        <v>22.068298969072167</v>
      </c>
      <c r="K86" s="6">
        <f>+expenditure!K109/expenditure!K17*100</f>
        <v>22.66625039025913</v>
      </c>
      <c r="L86" s="6">
        <f>+expenditure!L109/expenditure!L17*100</f>
        <v>20.01312335958005</v>
      </c>
      <c r="M86" s="6">
        <f>+expenditure!M109/expenditure!M17*100</f>
        <v>20.602526724975707</v>
      </c>
      <c r="N86" s="6">
        <f>+expenditure!N109/expenditure!N17*100</f>
        <v>21.632782719186782</v>
      </c>
      <c r="O86" s="6">
        <f>+[1]Lasten!O109/[1]Lasten!O17*100</f>
        <v>20.150659133709979</v>
      </c>
      <c r="P86" s="6">
        <f>+expenditure!P109/expenditure!P17*100</f>
        <v>20.69172932330827</v>
      </c>
      <c r="Q86" s="6">
        <f>([2]Lasten!Q109/[2]Lasten!Q17)*100</f>
        <v>21.670943826632449</v>
      </c>
      <c r="R86" s="6">
        <f>([2]Lasten!R110/[2]Lasten!R17)*100</f>
        <v>17.483660130718956</v>
      </c>
      <c r="S86" s="6">
        <f>([2]Lasten!S110/[2]Lasten!S17)*100</f>
        <v>16.264009962640099</v>
      </c>
    </row>
    <row r="87" spans="1:19">
      <c r="A87" s="2" t="s">
        <v>12</v>
      </c>
      <c r="B87" s="6">
        <f>+expenditure!B110/expenditure!B18*100</f>
        <v>33.136631865637767</v>
      </c>
      <c r="C87" s="6">
        <f>+expenditure!C110/expenditure!C18*100</f>
        <v>20.940627084723147</v>
      </c>
      <c r="D87" s="6">
        <f>+expenditure!D110/expenditure!D18*100</f>
        <v>23.631684458247513</v>
      </c>
      <c r="E87" s="6">
        <f>+expenditure!E110/expenditure!E18*100</f>
        <v>22.425390887762298</v>
      </c>
      <c r="F87" s="6">
        <f>+expenditure!F110/expenditure!F18*100</f>
        <v>26.325342328233553</v>
      </c>
      <c r="G87" s="6">
        <f>+expenditure!G110/expenditure!G18*100</f>
        <v>27.109365190407004</v>
      </c>
      <c r="H87" s="6">
        <f>+expenditure!H110/expenditure!H18*100</f>
        <v>26.964587259244759</v>
      </c>
      <c r="I87" s="6">
        <f>+expenditure!I110/expenditure!I18*100</f>
        <v>26.097983627346178</v>
      </c>
      <c r="J87" s="6">
        <f>+expenditure!J110/expenditure!J18*100</f>
        <v>25.562912625118585</v>
      </c>
      <c r="K87" s="6">
        <f>+expenditure!K110/expenditure!K18*100</f>
        <v>26.159770147144425</v>
      </c>
      <c r="L87" s="6">
        <f>+expenditure!L110/expenditure!L18*100</f>
        <v>25.338692775701084</v>
      </c>
      <c r="M87" s="6">
        <f>+expenditure!M110/expenditure!M18*100</f>
        <v>24.754571046366909</v>
      </c>
      <c r="N87" s="6">
        <f>+expenditure!N110/expenditure!N18*100</f>
        <v>24.840701125541649</v>
      </c>
      <c r="O87" s="6">
        <f>+[1]Lasten!O110/[1]Lasten!O18*100</f>
        <v>21.228717999553918</v>
      </c>
      <c r="P87" s="6">
        <f>+expenditure!P110/expenditure!P18*100</f>
        <v>20.925373134328357</v>
      </c>
      <c r="Q87" s="6">
        <f>([2]Lasten!Q110/[2]Lasten!Q18)*100</f>
        <v>18.869476975398371</v>
      </c>
      <c r="R87" s="6">
        <f>([2]Lasten!R111/[2]Lasten!R18)*100</f>
        <v>15.744856737323165</v>
      </c>
      <c r="S87" s="6">
        <f>([2]Lasten!S111/[2]Lasten!S18)*100</f>
        <v>14.50351129617807</v>
      </c>
    </row>
    <row r="88" spans="1:19" s="3" customFormat="1">
      <c r="A88" s="3" t="str">
        <f>A65</f>
        <v>Total</v>
      </c>
      <c r="B88" s="8">
        <f>+expenditure!B111/expenditure!B19*100</f>
        <v>28.563432799625954</v>
      </c>
      <c r="C88" s="8">
        <f>+expenditure!C111/expenditure!C19*100</f>
        <v>19.703917386823672</v>
      </c>
      <c r="D88" s="8">
        <f>+expenditure!D111/expenditure!D19*100</f>
        <v>20.110987430818721</v>
      </c>
      <c r="E88" s="8">
        <f>+expenditure!E111/expenditure!E19*100</f>
        <v>19.289134084345353</v>
      </c>
      <c r="F88" s="8">
        <f>+expenditure!F111/expenditure!F19*100</f>
        <v>24.061682135765132</v>
      </c>
      <c r="G88" s="8">
        <f>+expenditure!G111/expenditure!G19*100</f>
        <v>22.936946566158248</v>
      </c>
      <c r="H88" s="8">
        <f>+expenditure!H111/expenditure!H19*100</f>
        <v>21.329214277142043</v>
      </c>
      <c r="I88" s="8">
        <f>+expenditure!I111/expenditure!I19*100</f>
        <v>20.926993396030298</v>
      </c>
      <c r="J88" s="8">
        <f>+expenditure!J111/expenditure!J19*100</f>
        <v>21.116089714401404</v>
      </c>
      <c r="K88" s="8">
        <f>+expenditure!K111/expenditure!K19*100</f>
        <v>20.515412434124471</v>
      </c>
      <c r="L88" s="8">
        <f>+expenditure!L111/expenditure!L19*100</f>
        <v>20.292139672870078</v>
      </c>
      <c r="M88" s="8">
        <f>+expenditure!M111/expenditure!M19*100</f>
        <v>20.578651176872683</v>
      </c>
      <c r="N88" s="8">
        <f>+expenditure!N111/expenditure!N19*100</f>
        <v>20.308406021541355</v>
      </c>
      <c r="O88" s="8">
        <f>+[1]Lasten!O111/[1]Lasten!O19*100</f>
        <v>19.698845925185029</v>
      </c>
      <c r="P88" s="8">
        <f>+expenditure!P111/expenditure!P19*100</f>
        <v>19.101756758660525</v>
      </c>
      <c r="Q88" s="8">
        <f>([2]Lasten!Q111/[2]Lasten!Q19)*100</f>
        <v>0.97340255626884242</v>
      </c>
      <c r="R88" s="8">
        <f>([2]Lasten!R112/[2]Lasten!R19)*100</f>
        <v>16.032513810537974</v>
      </c>
      <c r="S88" s="8">
        <f>([2]Lasten!S112/[2]Lasten!S19)*100</f>
        <v>16.001836634640533</v>
      </c>
    </row>
    <row r="89" spans="1:19">
      <c r="A89" s="2" t="s">
        <v>13</v>
      </c>
      <c r="B89" s="6">
        <f>+expenditure!B112/expenditure!B20*100</f>
        <v>37.86611221165338</v>
      </c>
      <c r="C89" s="6">
        <f>+expenditure!C112/expenditure!C20*100</f>
        <v>29.507107983917287</v>
      </c>
      <c r="D89" s="6">
        <f>+expenditure!D112/expenditure!D20*100</f>
        <v>25.803812775643763</v>
      </c>
      <c r="E89" s="6">
        <f>+expenditure!E112/expenditure!E20*100</f>
        <v>19.237807437253419</v>
      </c>
      <c r="F89" s="6">
        <f>+expenditure!F112/expenditure!F20*100</f>
        <v>21.378762722875912</v>
      </c>
      <c r="G89" s="6">
        <f>+expenditure!G112/expenditure!G20*100</f>
        <v>21.569170652047124</v>
      </c>
      <c r="H89" s="6">
        <f>+expenditure!H112/expenditure!H20*100</f>
        <v>21.640950639853749</v>
      </c>
      <c r="I89" s="6">
        <f>+expenditure!I112/expenditure!I20*100</f>
        <v>20.629212868647372</v>
      </c>
      <c r="J89" s="6">
        <f>+expenditure!J112/expenditure!J20*100</f>
        <v>20.875901875901878</v>
      </c>
      <c r="K89" s="6">
        <f>+expenditure!K112/expenditure!K20*100</f>
        <v>20.123648928423549</v>
      </c>
      <c r="L89" s="6">
        <f>+expenditure!L112/expenditure!L20*100</f>
        <v>16.868062943614333</v>
      </c>
      <c r="M89" s="6">
        <f>+expenditure!M112/expenditure!M20*100</f>
        <v>19.318725954790878</v>
      </c>
      <c r="N89" s="6">
        <f>+expenditure!N112/expenditure!N20*100</f>
        <v>18.838932890117533</v>
      </c>
      <c r="O89" s="6">
        <f>+[1]Lasten!O112/[1]Lasten!O20*100</f>
        <v>18.554346584884424</v>
      </c>
      <c r="P89" s="6">
        <f>+expenditure!P112/expenditure!P20*100</f>
        <v>18.693009118541035</v>
      </c>
      <c r="Q89" s="6">
        <f>([2]Lasten!Q112/[2]Lasten!Q20)*100</f>
        <v>2034.2448556515585</v>
      </c>
      <c r="R89" s="6">
        <f>([2]Lasten!R113/[2]Lasten!R20)*100</f>
        <v>17.266986900808192</v>
      </c>
      <c r="S89" s="6">
        <f>([2]Lasten!S113/[2]Lasten!S20)*100</f>
        <v>18.192173241335968</v>
      </c>
    </row>
    <row r="90" spans="1:19">
      <c r="A90" s="2" t="s">
        <v>15</v>
      </c>
      <c r="B90" s="30"/>
      <c r="C90" s="30"/>
      <c r="D90" s="30"/>
      <c r="E90" s="30"/>
      <c r="F90" s="30"/>
      <c r="G90" s="30"/>
      <c r="H90" s="6">
        <f>+expenditure!H113/expenditure!H21*100</f>
        <v>48.156712473572938</v>
      </c>
      <c r="I90" s="6">
        <f>+expenditure!I113/expenditure!I21*100</f>
        <v>31.769415532425938</v>
      </c>
      <c r="J90" s="6">
        <f>+expenditure!J113/expenditure!J21*100</f>
        <v>24.012855831037648</v>
      </c>
      <c r="K90" s="6">
        <f>+expenditure!K113/expenditure!K21*100</f>
        <v>31.086840703249862</v>
      </c>
      <c r="L90" s="6">
        <f>+expenditure!L113/expenditure!L21*100</f>
        <v>26.082320324162939</v>
      </c>
      <c r="M90" s="6">
        <f>+expenditure!M113/expenditure!M21*100</f>
        <v>25.185577942735947</v>
      </c>
      <c r="N90" s="6">
        <f>+expenditure!N113/expenditure!N21*100</f>
        <v>24.746192893401016</v>
      </c>
      <c r="O90" s="6">
        <f>+[1]Lasten!O113/[1]Lasten!O21*100</f>
        <v>25.033947623666343</v>
      </c>
      <c r="P90" s="6">
        <f>+expenditure!P113/expenditure!P21*100</f>
        <v>21.929824561403507</v>
      </c>
      <c r="Q90" s="6">
        <f>([2]Lasten!Q113/[2]Lasten!Q21)*100</f>
        <v>100.92724096837912</v>
      </c>
      <c r="R90" s="6">
        <f>([2]Lasten!R114/[2]Lasten!R21)*100</f>
        <v>32.466229313791821</v>
      </c>
      <c r="S90" s="6">
        <f>([2]Lasten!S114/[2]Lasten!S21)*100</f>
        <v>24.162888729817862</v>
      </c>
    </row>
    <row r="91" spans="1:19">
      <c r="A91" s="2" t="s">
        <v>16</v>
      </c>
      <c r="B91" s="30"/>
      <c r="C91" s="30"/>
      <c r="D91" s="30"/>
      <c r="E91" s="30"/>
      <c r="F91" s="30"/>
      <c r="G91" s="30"/>
      <c r="H91" s="6">
        <f>+expenditure!H114/expenditure!H22*100</f>
        <v>27.62046696472926</v>
      </c>
      <c r="I91" s="6">
        <f>+expenditure!I114/expenditure!I22*100</f>
        <v>20.20725388601036</v>
      </c>
      <c r="J91" s="6">
        <f>+expenditure!J114/expenditure!J22*100</f>
        <v>19.685039370078741</v>
      </c>
      <c r="K91" s="6">
        <f>+expenditure!K114/expenditure!K22*100</f>
        <v>19.49685534591195</v>
      </c>
      <c r="L91" s="6">
        <f>+expenditure!L114/expenditure!L22*100</f>
        <v>18.834296724470136</v>
      </c>
      <c r="M91" s="6">
        <f>+expenditure!M114/expenditure!M22*100</f>
        <v>16.706254948535236</v>
      </c>
      <c r="N91" s="6">
        <f>+expenditure!N114/expenditure!N22*100</f>
        <v>20.544325092465392</v>
      </c>
      <c r="O91" s="6">
        <f>+[1]Lasten!O114/[1]Lasten!O22*100</f>
        <v>20.517316966242877</v>
      </c>
      <c r="P91" s="6">
        <f>+expenditure!P114/expenditure!P22*100</f>
        <v>17.39130434782609</v>
      </c>
      <c r="Q91" s="6">
        <f>([2]Lasten!Q114/[2]Lasten!Q22)*100</f>
        <v>114.49790430590092</v>
      </c>
      <c r="R91" s="6">
        <f>([2]Lasten!R115/[2]Lasten!R22)*100</f>
        <v>14.493724729750685</v>
      </c>
      <c r="S91" s="6">
        <f>([2]Lasten!S115/[2]Lasten!S22)*100</f>
        <v>18.104448742746619</v>
      </c>
    </row>
    <row r="92" spans="1:19">
      <c r="A92" s="2" t="s">
        <v>17</v>
      </c>
      <c r="B92" s="30"/>
      <c r="C92" s="30"/>
      <c r="D92" s="30"/>
      <c r="E92" s="30"/>
      <c r="F92" s="30"/>
      <c r="G92" s="30"/>
      <c r="H92" s="6">
        <f>+expenditure!H115/expenditure!H23*100</f>
        <v>19.651029748283754</v>
      </c>
      <c r="I92" s="6">
        <f>+expenditure!I115/expenditure!I23*100</f>
        <v>16.656460502143293</v>
      </c>
      <c r="J92" s="6">
        <f>+expenditure!J115/expenditure!J23*100</f>
        <v>13.67212083071114</v>
      </c>
      <c r="K92" s="6">
        <f>+expenditure!K115/expenditure!K23*100</f>
        <v>18.575697211155379</v>
      </c>
      <c r="L92" s="6">
        <f>+expenditure!L115/expenditure!L23*100</f>
        <v>17.895756010973052</v>
      </c>
      <c r="M92" s="6">
        <f>+expenditure!M115/expenditure!M23*100</f>
        <v>15.812092471843508</v>
      </c>
      <c r="N92" s="6">
        <f>+expenditure!N115/expenditure!N23*100</f>
        <v>13.67954161906731</v>
      </c>
      <c r="O92" s="6">
        <f>+[1]Lasten!O115/[1]Lasten!O23*100</f>
        <v>13.958444326052211</v>
      </c>
      <c r="P92" s="6">
        <f>+expenditure!P115/expenditure!P23*100</f>
        <v>12.820512820512823</v>
      </c>
      <c r="Q92" s="6">
        <f>([2]Lasten!Q115/[2]Lasten!Q23)*100</f>
        <v>7.4981069339146877</v>
      </c>
      <c r="R92" s="6">
        <f>([2]Lasten!R116/[2]Lasten!R23)*100</f>
        <v>12.284812409398024</v>
      </c>
      <c r="S92" s="6">
        <f>([2]Lasten!S116/[2]Lasten!S23)*100</f>
        <v>12.145706487507873</v>
      </c>
    </row>
    <row r="93" spans="1:19">
      <c r="A93" s="2" t="s">
        <v>18</v>
      </c>
      <c r="B93" s="30"/>
      <c r="C93" s="30"/>
      <c r="D93" s="30"/>
      <c r="E93" s="30"/>
      <c r="F93" s="30"/>
      <c r="G93" s="30"/>
      <c r="H93" s="6">
        <f>+expenditure!H116/expenditure!H24*100</f>
        <v>17.704476607202963</v>
      </c>
      <c r="I93" s="6">
        <f>+expenditure!I116/expenditure!I24*100</f>
        <v>17.506710408589321</v>
      </c>
      <c r="J93" s="6">
        <f>+expenditure!J116/expenditure!J24*100</f>
        <v>20.80518018018018</v>
      </c>
      <c r="K93" s="6">
        <f>+expenditure!K116/expenditure!K24*100</f>
        <v>24.37644638724608</v>
      </c>
      <c r="L93" s="6">
        <f>+expenditure!L116/expenditure!L24*100</f>
        <v>21.002965758964681</v>
      </c>
      <c r="M93" s="6">
        <f>+expenditure!M116/expenditure!M24*100</f>
        <v>23.655621944595328</v>
      </c>
      <c r="N93" s="6">
        <f>+expenditure!N116/expenditure!N24*100</f>
        <v>24.160608555501739</v>
      </c>
      <c r="O93" s="6">
        <f>+[1]Lasten!O116/[1]Lasten!O24*100</f>
        <v>22.363083164300203</v>
      </c>
      <c r="P93" s="6">
        <f>+expenditure!P116/expenditure!P24*100</f>
        <v>24.444444444444446</v>
      </c>
      <c r="Q93" s="6">
        <f>([2]Lasten!Q116/[2]Lasten!Q24)*100</f>
        <v>24.019888959112308</v>
      </c>
      <c r="R93" s="6">
        <f>([2]Lasten!R117/[2]Lasten!R24)*100</f>
        <v>16.783288385699738</v>
      </c>
      <c r="S93" s="6">
        <f>([2]Lasten!S117/[2]Lasten!S24)*100</f>
        <v>13.691246226821907</v>
      </c>
    </row>
    <row r="94" spans="1:19" s="3" customFormat="1">
      <c r="A94" s="3" t="str">
        <f>A25</f>
        <v>Total (incl. small universities)</v>
      </c>
      <c r="B94" s="8">
        <f>+expenditure!B117/expenditure!B25*100</f>
        <v>28.699217552367685</v>
      </c>
      <c r="C94" s="8">
        <f>+expenditure!C117/expenditure!C25*100</f>
        <v>19.828871166971982</v>
      </c>
      <c r="D94" s="8">
        <f>+expenditure!D117/expenditure!D25*100</f>
        <v>20.183286288783524</v>
      </c>
      <c r="E94" s="8">
        <f>+expenditure!E117/expenditure!E25*100</f>
        <v>19.28847344000663</v>
      </c>
      <c r="F94" s="8">
        <f>+expenditure!F117/expenditure!F25*100</f>
        <v>24.026841208390586</v>
      </c>
      <c r="G94" s="8">
        <f>+expenditure!G117/expenditure!G25*100</f>
        <v>22.920507712934814</v>
      </c>
      <c r="H94" s="8">
        <f>+expenditure!H117/expenditure!H25*100</f>
        <v>21.400751943594639</v>
      </c>
      <c r="I94" s="8">
        <f>+expenditure!I117/expenditure!I25*100</f>
        <v>20.939108505205581</v>
      </c>
      <c r="J94" s="8">
        <f>+expenditure!J117/expenditure!J25*100</f>
        <v>21.111074881204068</v>
      </c>
      <c r="K94" s="8">
        <f>+expenditure!K117/expenditure!K25*100</f>
        <v>20.530505006816668</v>
      </c>
      <c r="L94" s="8">
        <f>+expenditure!L117/expenditure!L25*100</f>
        <v>20.263689670406439</v>
      </c>
      <c r="M94" s="8">
        <f>+expenditure!M117/expenditure!M25*100</f>
        <v>20.568871118257167</v>
      </c>
      <c r="N94" s="8">
        <f>+expenditure!N117/expenditure!N25*100</f>
        <v>20.297520136217855</v>
      </c>
      <c r="O94" s="8">
        <f>+[1]Lasten!O117/[1]Lasten!O25*100</f>
        <v>19.692161958433747</v>
      </c>
      <c r="P94" s="8">
        <f>+expenditure!P117/expenditure!P25*100</f>
        <v>19.098482635846509</v>
      </c>
      <c r="Q94" s="8">
        <f>([2]Lasten!Q117/[2]Lasten!Q25)*100</f>
        <v>1.2476890881122697E-2</v>
      </c>
      <c r="R94" s="8">
        <f>([2]Lasten!R118/[2]Lasten!R25)*100</f>
        <v>16.066826336872584</v>
      </c>
      <c r="S94" s="8">
        <f>([2]Lasten!S118/[2]Lasten!S25)*100</f>
        <v>16.029068044509021</v>
      </c>
    </row>
    <row r="96" spans="1:19">
      <c r="A96" s="3" t="str">
        <f>expenditure!A146</f>
        <v>Notes</v>
      </c>
    </row>
    <row r="97" spans="1:1">
      <c r="A97" s="2" t="str">
        <f>expenditure!A147</f>
        <v xml:space="preserve">Since 2008, data have been collected in accordance with the new Ministery of OCW guidelines (Richtlijn Jaarverslag Onderwijs, Toelichtende brochure)  </v>
      </c>
    </row>
    <row r="98" spans="1:1">
      <c r="A98" s="2" t="str">
        <f>expenditure!A148</f>
        <v>The data for 2004-2007 have been converted based on the new guidelines.</v>
      </c>
    </row>
    <row r="99" spans="1:1">
      <c r="A99" s="2" t="s">
        <v>54</v>
      </c>
    </row>
  </sheetData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20" sqref="C20"/>
    </sheetView>
  </sheetViews>
  <sheetFormatPr defaultRowHeight="12.75"/>
  <cols>
    <col min="1" max="1" width="24.7109375" style="2" customWidth="1"/>
    <col min="2" max="2" width="14.5703125" style="2" customWidth="1"/>
    <col min="3" max="5" width="7.7109375" style="2" customWidth="1"/>
    <col min="6" max="6" width="7.85546875" style="2" customWidth="1"/>
    <col min="7" max="16" width="7.7109375" style="2" customWidth="1"/>
    <col min="17" max="16384" width="9.140625" style="2"/>
  </cols>
  <sheetData>
    <row r="1" spans="1:19" ht="15.75">
      <c r="A1" s="1" t="str">
        <f>Income!A1</f>
        <v>Financial data universities: income</v>
      </c>
    </row>
    <row r="2" spans="1:19">
      <c r="A2" s="2" t="s">
        <v>55</v>
      </c>
    </row>
    <row r="3" spans="1:19" s="3" customFormat="1">
      <c r="B3" s="19">
        <f>+Income!G5</f>
        <v>2004</v>
      </c>
      <c r="C3" s="19">
        <f>+Income!H5</f>
        <v>2005</v>
      </c>
      <c r="D3" s="19">
        <f>+Income!I5</f>
        <v>2006</v>
      </c>
      <c r="E3" s="19">
        <f>+Income!J5</f>
        <v>2007</v>
      </c>
      <c r="F3" s="19">
        <f>+Income!K5</f>
        <v>2008</v>
      </c>
      <c r="G3" s="19">
        <f>+Income!L5</f>
        <v>2009</v>
      </c>
      <c r="H3" s="19">
        <f>+Income!M5</f>
        <v>2010</v>
      </c>
      <c r="I3" s="19">
        <f>+Income!N5</f>
        <v>2011</v>
      </c>
      <c r="J3" s="19">
        <f>+Income!O5</f>
        <v>2012</v>
      </c>
      <c r="K3" s="19">
        <f>+Income!P5</f>
        <v>2013</v>
      </c>
      <c r="L3" s="19">
        <f>+Income!Q5</f>
        <v>2014</v>
      </c>
      <c r="M3" s="19">
        <v>2015</v>
      </c>
      <c r="N3" s="19">
        <v>2016</v>
      </c>
      <c r="O3" s="3">
        <v>2017</v>
      </c>
      <c r="P3" s="19">
        <v>2018</v>
      </c>
      <c r="Q3" s="3">
        <v>2019</v>
      </c>
      <c r="R3" s="3">
        <v>2020</v>
      </c>
      <c r="S3" s="3">
        <v>2021</v>
      </c>
    </row>
    <row r="4" spans="1:19" s="3" customFormat="1">
      <c r="A4" s="3" t="str">
        <f>Income!A4</f>
        <v>Total income</v>
      </c>
      <c r="B4" s="32">
        <f>+Income!G25</f>
        <v>4237.8010000000004</v>
      </c>
      <c r="C4" s="32">
        <f>+Income!H25</f>
        <v>4411.201</v>
      </c>
      <c r="D4" s="32">
        <f>+Income!I25</f>
        <v>4565.1750000000002</v>
      </c>
      <c r="E4" s="32">
        <f>+Income!J25</f>
        <v>4769.2270000000008</v>
      </c>
      <c r="F4" s="32">
        <f>+Income!K25</f>
        <v>5473.5030000000006</v>
      </c>
      <c r="G4" s="32">
        <f>+Income!L25</f>
        <v>5737.7109999999993</v>
      </c>
      <c r="H4" s="32">
        <f>+Income!M25</f>
        <v>5900.5239999999994</v>
      </c>
      <c r="I4" s="32">
        <f>+Income!N25</f>
        <v>6099.723</v>
      </c>
      <c r="J4" s="32">
        <f>+Income!O25</f>
        <v>6180.2739999999985</v>
      </c>
      <c r="K4" s="32">
        <f>+Income!P25</f>
        <v>6305.2649999999985</v>
      </c>
      <c r="L4" s="32">
        <f>+Income!Q25</f>
        <v>6373.1659999999993</v>
      </c>
      <c r="M4" s="32">
        <f>+Income!R25</f>
        <v>6638.8262619999996</v>
      </c>
      <c r="N4" s="32">
        <v>6802.8890090000004</v>
      </c>
      <c r="O4" s="32">
        <f>Income!T25</f>
        <v>6956.9599999999991</v>
      </c>
      <c r="P4" s="32">
        <v>6802.8890090000004</v>
      </c>
      <c r="Q4" s="32">
        <f>[2]baten!V25</f>
        <v>7700.7</v>
      </c>
      <c r="R4" s="32">
        <f>[2]baten!W25</f>
        <v>7886.9811210000016</v>
      </c>
      <c r="S4" s="32">
        <f>[2]baten!X25</f>
        <v>8601.5270000000019</v>
      </c>
    </row>
    <row r="5" spans="1:19">
      <c r="A5" s="2" t="str">
        <f>Income!A27</f>
        <v>General government contribution</v>
      </c>
      <c r="B5" s="33">
        <f>+Income!G48</f>
        <v>2586.8770000000004</v>
      </c>
      <c r="C5" s="33">
        <f>+Income!H48</f>
        <v>2677.3910000000001</v>
      </c>
      <c r="D5" s="33">
        <f>+Income!I48</f>
        <v>2743.2670000000007</v>
      </c>
      <c r="E5" s="33">
        <f>+Income!J48</f>
        <v>2816.6099999999997</v>
      </c>
      <c r="F5" s="33">
        <f>+Income!K48</f>
        <v>3197.5570000000007</v>
      </c>
      <c r="G5" s="33">
        <f>+Income!L48</f>
        <v>3340.1069999999995</v>
      </c>
      <c r="H5" s="33">
        <f>+Income!M48</f>
        <v>3354.4860000000008</v>
      </c>
      <c r="I5" s="33">
        <f>+Income!N48</f>
        <v>3441.7950000000005</v>
      </c>
      <c r="J5" s="33">
        <f>+Income!O48</f>
        <v>3465.1150000000002</v>
      </c>
      <c r="K5" s="33">
        <f>+Income!P48</f>
        <v>3584.7850000000003</v>
      </c>
      <c r="L5" s="33">
        <f>+Income!Q48</f>
        <v>3626.0229999999997</v>
      </c>
      <c r="M5" s="33">
        <f>+Income!R48</f>
        <v>3696.652</v>
      </c>
      <c r="N5" s="33">
        <v>3802.383519</v>
      </c>
      <c r="O5" s="33">
        <f>Income!T48</f>
        <v>3900.9409999999998</v>
      </c>
      <c r="P5" s="33">
        <v>3802.383519</v>
      </c>
      <c r="Q5" s="33">
        <f>[2]baten!V48</f>
        <v>4374.4547650000013</v>
      </c>
      <c r="R5" s="33">
        <f>[2]baten!W48</f>
        <v>4631.4942569999994</v>
      </c>
      <c r="S5" s="33">
        <f>[2]baten!X48</f>
        <v>5194.7559999999994</v>
      </c>
    </row>
    <row r="6" spans="1:19">
      <c r="A6" s="2" t="str">
        <f>Income!A50</f>
        <v>Assignments / project funding</v>
      </c>
      <c r="B6" s="33">
        <f>+Income!G71</f>
        <v>926.23399999999992</v>
      </c>
      <c r="C6" s="33">
        <f>+Income!H71</f>
        <v>969.1049999999999</v>
      </c>
      <c r="D6" s="33">
        <f>+Income!I71</f>
        <v>1013.299</v>
      </c>
      <c r="E6" s="33">
        <f>+Income!J71</f>
        <v>1086.4490000000001</v>
      </c>
      <c r="F6" s="33">
        <f>+Income!K71</f>
        <v>1298.9620000000004</v>
      </c>
      <c r="G6" s="33">
        <f>+Income!L71</f>
        <v>1436.1480000000001</v>
      </c>
      <c r="H6" s="33">
        <f>+Income!M71</f>
        <v>1526.5410000000004</v>
      </c>
      <c r="I6" s="33">
        <f>+Income!N71</f>
        <v>1599.7719999999999</v>
      </c>
      <c r="J6" s="33">
        <f>+Income!O71</f>
        <v>1649.5070000000003</v>
      </c>
      <c r="K6" s="33">
        <f>+Income!P71</f>
        <v>1656.8639999999998</v>
      </c>
      <c r="L6" s="33">
        <f>+Income!Q71</f>
        <v>1712.2069999999999</v>
      </c>
      <c r="M6" s="33">
        <f>+Income!R71</f>
        <v>1837.97</v>
      </c>
      <c r="N6" s="33">
        <v>1820.0510710000001</v>
      </c>
      <c r="O6" s="33">
        <f>Income!T71</f>
        <v>1865.0309999999999</v>
      </c>
      <c r="P6" s="33">
        <v>1820.0510710000001</v>
      </c>
      <c r="Q6" s="33">
        <f>[2]baten!V71</f>
        <v>2026.3183900000001</v>
      </c>
      <c r="R6" s="33">
        <f>[2]baten!W71</f>
        <v>1944.9134099999999</v>
      </c>
      <c r="S6" s="33">
        <f>[2]baten!X71</f>
        <v>2110.6559999999995</v>
      </c>
    </row>
    <row r="7" spans="1:19">
      <c r="A7" s="2" t="str">
        <f>Income!A73</f>
        <v>Tuition and examination fees</v>
      </c>
      <c r="B7" s="33">
        <f>+Income!G94</f>
        <v>296.11500000000001</v>
      </c>
      <c r="C7" s="33">
        <f>+Income!H94</f>
        <v>313.52899999999994</v>
      </c>
      <c r="D7" s="33">
        <f>+Income!I94</f>
        <v>330.61200000000002</v>
      </c>
      <c r="E7" s="33">
        <f>+Income!J94</f>
        <v>344.19900000000001</v>
      </c>
      <c r="F7" s="33">
        <f>+Income!K94</f>
        <v>356.83800000000002</v>
      </c>
      <c r="G7" s="33">
        <f>+Income!L94</f>
        <v>421.27800000000002</v>
      </c>
      <c r="H7" s="33">
        <f>+Income!M94</f>
        <v>465.80400000000003</v>
      </c>
      <c r="I7" s="33">
        <f>+Income!N94</f>
        <v>489.80900000000003</v>
      </c>
      <c r="J7" s="33">
        <f>+Income!O94</f>
        <v>520.80200000000013</v>
      </c>
      <c r="K7" s="33">
        <f>+Income!P94</f>
        <v>540.63400000000001</v>
      </c>
      <c r="L7" s="33">
        <f>+Income!Q94</f>
        <v>535.89400000000012</v>
      </c>
      <c r="M7" s="33">
        <f>+Income!R94</f>
        <v>579.51899999999989</v>
      </c>
      <c r="N7" s="33">
        <v>613.57198700000004</v>
      </c>
      <c r="O7" s="33">
        <f>Income!T94</f>
        <v>656.71300000000019</v>
      </c>
      <c r="P7" s="33">
        <v>613.57198700000004</v>
      </c>
      <c r="Q7" s="33">
        <f>[2]baten!V94</f>
        <v>720.49264399999981</v>
      </c>
      <c r="R7" s="33">
        <f>[2]baten!W94</f>
        <v>783.06763699999976</v>
      </c>
      <c r="S7" s="33">
        <f>[2]baten!X94</f>
        <v>739.03700000000003</v>
      </c>
    </row>
    <row r="8" spans="1:19">
      <c r="A8" s="2" t="str">
        <f>Income!A96</f>
        <v xml:space="preserve">Other income </v>
      </c>
      <c r="B8" s="33">
        <f t="shared" ref="B8" si="0">+B4-B5-B6-B7</f>
        <v>428.57500000000005</v>
      </c>
      <c r="C8" s="33">
        <f t="shared" ref="C8:K8" si="1">+C4-C5-C6-C7</f>
        <v>451.1760000000001</v>
      </c>
      <c r="D8" s="33">
        <f t="shared" si="1"/>
        <v>477.99699999999945</v>
      </c>
      <c r="E8" s="33">
        <f t="shared" si="1"/>
        <v>521.96900000000096</v>
      </c>
      <c r="F8" s="33">
        <f t="shared" si="1"/>
        <v>620.1459999999995</v>
      </c>
      <c r="G8" s="33">
        <f t="shared" si="1"/>
        <v>540.17799999999966</v>
      </c>
      <c r="H8" s="33">
        <f t="shared" si="1"/>
        <v>553.69299999999816</v>
      </c>
      <c r="I8" s="33">
        <f t="shared" si="1"/>
        <v>568.34699999999953</v>
      </c>
      <c r="J8" s="33">
        <f t="shared" si="1"/>
        <v>544.84999999999786</v>
      </c>
      <c r="K8" s="33">
        <f t="shared" si="1"/>
        <v>522.98199999999838</v>
      </c>
      <c r="L8" s="33">
        <f t="shared" ref="L8:M8" si="2">+L4-L5-L6-L7</f>
        <v>499.04199999999958</v>
      </c>
      <c r="M8" s="33">
        <f t="shared" si="2"/>
        <v>524.68526199999963</v>
      </c>
      <c r="N8" s="33">
        <v>566.9</v>
      </c>
      <c r="O8" s="33">
        <f>Income!T117+Income!T140</f>
        <v>534.24600000000009</v>
      </c>
      <c r="P8" s="33">
        <v>566.9</v>
      </c>
      <c r="Q8" s="33">
        <f>[2]baten!V117+[2]baten!V140</f>
        <v>578.88712900000007</v>
      </c>
      <c r="R8" s="33">
        <f>[2]baten!W117+[2]baten!W140</f>
        <v>527.50581699999998</v>
      </c>
      <c r="S8" s="33">
        <f>[2]baten!X117+[2]baten!X140</f>
        <v>557.11400000000015</v>
      </c>
    </row>
    <row r="9" spans="1:19">
      <c r="B9" s="10"/>
      <c r="C9" s="10"/>
      <c r="D9" s="10"/>
      <c r="E9" s="10"/>
      <c r="F9" s="10"/>
      <c r="G9" s="10"/>
      <c r="H9" s="10"/>
      <c r="I9" s="10"/>
      <c r="J9" s="10"/>
    </row>
    <row r="10" spans="1:19">
      <c r="A10" s="3" t="s">
        <v>56</v>
      </c>
      <c r="B10" s="3">
        <v>2004</v>
      </c>
      <c r="C10" s="3">
        <v>2005</v>
      </c>
      <c r="D10" s="3">
        <v>2006</v>
      </c>
      <c r="E10" s="3">
        <v>2007</v>
      </c>
      <c r="F10" s="3">
        <v>2008</v>
      </c>
      <c r="G10" s="3">
        <v>2009</v>
      </c>
      <c r="H10" s="3">
        <v>2010</v>
      </c>
      <c r="I10" s="3">
        <v>2011</v>
      </c>
      <c r="J10" s="3">
        <v>2012</v>
      </c>
      <c r="K10" s="3">
        <v>2013</v>
      </c>
      <c r="L10" s="3">
        <v>2014</v>
      </c>
      <c r="M10" s="3">
        <v>2015</v>
      </c>
      <c r="N10" s="3">
        <v>2016</v>
      </c>
      <c r="O10" s="3">
        <v>2017</v>
      </c>
      <c r="P10" s="3">
        <v>2018</v>
      </c>
      <c r="Q10" s="3">
        <v>2019</v>
      </c>
      <c r="R10" s="3">
        <v>2020</v>
      </c>
      <c r="S10" s="3">
        <v>2021</v>
      </c>
    </row>
    <row r="11" spans="1:19">
      <c r="A11" s="3" t="str">
        <f>A4</f>
        <v>Total income</v>
      </c>
      <c r="B11" s="10">
        <f t="shared" ref="B11:M11" si="3">+B4/$B4*100</f>
        <v>100</v>
      </c>
      <c r="C11" s="10">
        <f t="shared" si="3"/>
        <v>104.09174475158225</v>
      </c>
      <c r="D11" s="10">
        <f t="shared" si="3"/>
        <v>107.72509138583901</v>
      </c>
      <c r="E11" s="10">
        <f t="shared" si="3"/>
        <v>112.54013579212427</v>
      </c>
      <c r="F11" s="10">
        <f t="shared" si="3"/>
        <v>129.15903790668793</v>
      </c>
      <c r="G11" s="10">
        <f t="shared" si="3"/>
        <v>135.39359210118641</v>
      </c>
      <c r="H11" s="10">
        <f t="shared" si="3"/>
        <v>139.23551389034074</v>
      </c>
      <c r="I11" s="10">
        <f t="shared" si="3"/>
        <v>143.93604135729828</v>
      </c>
      <c r="J11" s="10">
        <f t="shared" si="3"/>
        <v>145.83681489527228</v>
      </c>
      <c r="K11" s="10">
        <f t="shared" si="3"/>
        <v>148.78624550798864</v>
      </c>
      <c r="L11" s="10">
        <f t="shared" si="3"/>
        <v>150.38851517567718</v>
      </c>
      <c r="M11" s="10">
        <f t="shared" si="3"/>
        <v>156.65733860556452</v>
      </c>
      <c r="N11" s="10">
        <f t="shared" ref="N11:O11" si="4">+N4/$B4*100</f>
        <v>160.52875085451157</v>
      </c>
      <c r="O11" s="10">
        <f t="shared" si="4"/>
        <v>164.16438619935195</v>
      </c>
      <c r="P11" s="10">
        <f t="shared" ref="P11" si="5">+P4/$B4*100</f>
        <v>160.52875085451157</v>
      </c>
      <c r="Q11" s="10">
        <f>+Q4/$B4*100</f>
        <v>181.71452600063097</v>
      </c>
      <c r="R11" s="10">
        <f>+R4/$B4*100</f>
        <v>186.11022841799323</v>
      </c>
      <c r="S11" s="10">
        <f>+S4/$B4*100</f>
        <v>202.97147034511531</v>
      </c>
    </row>
    <row r="12" spans="1:19">
      <c r="A12" s="2" t="str">
        <f>A5</f>
        <v>General government contribution</v>
      </c>
      <c r="B12" s="10">
        <f t="shared" ref="B12:M12" si="6">+B5/$B5*100</f>
        <v>100</v>
      </c>
      <c r="C12" s="10">
        <f t="shared" si="6"/>
        <v>103.49896806071568</v>
      </c>
      <c r="D12" s="10">
        <f t="shared" si="6"/>
        <v>106.04551356713134</v>
      </c>
      <c r="E12" s="10">
        <f t="shared" si="6"/>
        <v>108.88070828261256</v>
      </c>
      <c r="F12" s="10">
        <f t="shared" si="6"/>
        <v>123.60684330951956</v>
      </c>
      <c r="G12" s="10">
        <f t="shared" si="6"/>
        <v>129.1173488341347</v>
      </c>
      <c r="H12" s="10">
        <f t="shared" si="6"/>
        <v>129.67319281125467</v>
      </c>
      <c r="I12" s="10">
        <f t="shared" si="6"/>
        <v>133.04826630721135</v>
      </c>
      <c r="J12" s="10">
        <f t="shared" si="6"/>
        <v>133.94973939619084</v>
      </c>
      <c r="K12" s="10">
        <f t="shared" si="6"/>
        <v>138.57578075803372</v>
      </c>
      <c r="L12" s="10">
        <f t="shared" si="6"/>
        <v>140.1699037101493</v>
      </c>
      <c r="M12" s="10">
        <f t="shared" si="6"/>
        <v>142.90018427625279</v>
      </c>
      <c r="N12" s="10">
        <f t="shared" ref="N12:O12" si="7">+N5/$B5*100</f>
        <v>146.9874106499845</v>
      </c>
      <c r="O12" s="10">
        <f t="shared" si="7"/>
        <v>150.79731274428585</v>
      </c>
      <c r="P12" s="10">
        <f t="shared" ref="P12:S14" si="8">+P5/$B5*100</f>
        <v>146.9874106499845</v>
      </c>
      <c r="Q12" s="10">
        <f t="shared" si="8"/>
        <v>169.10176885101228</v>
      </c>
      <c r="R12" s="10">
        <f t="shared" si="8"/>
        <v>179.03805465045301</v>
      </c>
      <c r="S12" s="10">
        <f t="shared" si="8"/>
        <v>200.81186697318807</v>
      </c>
    </row>
    <row r="13" spans="1:19">
      <c r="A13" s="2" t="str">
        <f t="shared" ref="A13:A15" si="9">A6</f>
        <v>Assignments / project funding</v>
      </c>
      <c r="B13" s="10">
        <f t="shared" ref="B13:M13" si="10">+B6/$B6*100</f>
        <v>100</v>
      </c>
      <c r="C13" s="10">
        <f t="shared" si="10"/>
        <v>104.6285279961651</v>
      </c>
      <c r="D13" s="10">
        <f t="shared" si="10"/>
        <v>109.39989246777813</v>
      </c>
      <c r="E13" s="10">
        <f t="shared" si="10"/>
        <v>117.29746478751591</v>
      </c>
      <c r="F13" s="10">
        <f t="shared" si="10"/>
        <v>140.24123493631205</v>
      </c>
      <c r="G13" s="10">
        <f t="shared" si="10"/>
        <v>155.05239496714657</v>
      </c>
      <c r="H13" s="10">
        <f t="shared" si="10"/>
        <v>164.81159188714736</v>
      </c>
      <c r="I13" s="10">
        <f t="shared" si="10"/>
        <v>172.71790929721865</v>
      </c>
      <c r="J13" s="10">
        <f t="shared" si="10"/>
        <v>178.08750272609302</v>
      </c>
      <c r="K13" s="10">
        <f t="shared" si="10"/>
        <v>178.88179444935079</v>
      </c>
      <c r="L13" s="10">
        <f t="shared" si="10"/>
        <v>184.85685042872535</v>
      </c>
      <c r="M13" s="10">
        <f t="shared" si="10"/>
        <v>198.4347367943738</v>
      </c>
      <c r="N13" s="10">
        <f t="shared" ref="N13:O13" si="11">+N6/$B6*100</f>
        <v>196.50013614270264</v>
      </c>
      <c r="O13" s="10">
        <f t="shared" si="11"/>
        <v>201.35635271432491</v>
      </c>
      <c r="P13" s="10">
        <f t="shared" ref="P13" si="12">+P6/$B6*100</f>
        <v>196.50013614270264</v>
      </c>
      <c r="Q13" s="10">
        <f t="shared" si="8"/>
        <v>218.76959709965305</v>
      </c>
      <c r="R13" s="10">
        <f t="shared" si="8"/>
        <v>209.98078347372262</v>
      </c>
      <c r="S13" s="10">
        <f t="shared" si="8"/>
        <v>227.87502942021126</v>
      </c>
    </row>
    <row r="14" spans="1:19">
      <c r="A14" s="2" t="str">
        <f t="shared" si="9"/>
        <v>Tuition and examination fees</v>
      </c>
      <c r="B14" s="10">
        <f t="shared" ref="B14:M14" si="13">+B7/$B7*100</f>
        <v>100</v>
      </c>
      <c r="C14" s="10">
        <f t="shared" si="13"/>
        <v>105.88082332877427</v>
      </c>
      <c r="D14" s="10">
        <f t="shared" si="13"/>
        <v>111.64986576161289</v>
      </c>
      <c r="E14" s="10">
        <f t="shared" si="13"/>
        <v>116.23828580112456</v>
      </c>
      <c r="F14" s="10">
        <f t="shared" si="13"/>
        <v>120.50655995137025</v>
      </c>
      <c r="G14" s="10">
        <f t="shared" si="13"/>
        <v>142.26837546223595</v>
      </c>
      <c r="H14" s="10">
        <f t="shared" si="13"/>
        <v>157.30510105871031</v>
      </c>
      <c r="I14" s="10">
        <f t="shared" si="13"/>
        <v>165.41174881380545</v>
      </c>
      <c r="J14" s="10">
        <f t="shared" si="13"/>
        <v>175.87829052901748</v>
      </c>
      <c r="K14" s="10">
        <f t="shared" si="13"/>
        <v>182.57568849940057</v>
      </c>
      <c r="L14" s="10">
        <f t="shared" si="13"/>
        <v>180.97495905307065</v>
      </c>
      <c r="M14" s="10">
        <f t="shared" si="13"/>
        <v>195.7074109720885</v>
      </c>
      <c r="N14" s="10">
        <f t="shared" ref="N14:O14" si="14">+N7/$B7*100</f>
        <v>207.20733059790959</v>
      </c>
      <c r="O14" s="10">
        <f t="shared" si="14"/>
        <v>221.77633689613839</v>
      </c>
      <c r="P14" s="10">
        <f t="shared" ref="P14" si="15">+P7/$B7*100</f>
        <v>207.20733059790959</v>
      </c>
      <c r="Q14" s="10">
        <f t="shared" si="8"/>
        <v>243.31514580483926</v>
      </c>
      <c r="R14" s="10">
        <f t="shared" si="8"/>
        <v>264.44713607888815</v>
      </c>
      <c r="S14" s="10">
        <f t="shared" si="8"/>
        <v>249.57769785387435</v>
      </c>
    </row>
    <row r="15" spans="1:19">
      <c r="A15" s="2" t="str">
        <f t="shared" si="9"/>
        <v xml:space="preserve">Other income </v>
      </c>
      <c r="B15" s="10">
        <f t="shared" ref="B15:M15" si="16">+B8/$B8*100</f>
        <v>100</v>
      </c>
      <c r="C15" s="10">
        <f t="shared" si="16"/>
        <v>105.27352272064401</v>
      </c>
      <c r="D15" s="10">
        <f t="shared" si="16"/>
        <v>111.53170390246734</v>
      </c>
      <c r="E15" s="10">
        <f t="shared" si="16"/>
        <v>121.79175173540241</v>
      </c>
      <c r="F15" s="10">
        <f t="shared" si="16"/>
        <v>144.69952750393733</v>
      </c>
      <c r="G15" s="10">
        <f t="shared" si="16"/>
        <v>126.04048299597494</v>
      </c>
      <c r="H15" s="10">
        <f t="shared" si="16"/>
        <v>129.19395671702691</v>
      </c>
      <c r="I15" s="10">
        <f t="shared" si="16"/>
        <v>132.61319489004245</v>
      </c>
      <c r="J15" s="10">
        <f t="shared" si="16"/>
        <v>127.13060724493911</v>
      </c>
      <c r="K15" s="10">
        <f t="shared" si="16"/>
        <v>122.02811643236267</v>
      </c>
      <c r="L15" s="10">
        <f t="shared" si="16"/>
        <v>116.44216298197503</v>
      </c>
      <c r="M15" s="10">
        <f t="shared" si="16"/>
        <v>122.42554092049222</v>
      </c>
      <c r="N15" s="10">
        <f t="shared" ref="N15:O15" si="17">+N8/$B8*100</f>
        <v>132.27556437029691</v>
      </c>
      <c r="O15" s="10">
        <f t="shared" si="17"/>
        <v>124.65636119699003</v>
      </c>
      <c r="P15" s="10">
        <f t="shared" ref="P15" si="18">+P8/$B8*100</f>
        <v>132.27556437029691</v>
      </c>
      <c r="Q15" s="10">
        <f>+Q8/$B8*100</f>
        <v>135.07253782885144</v>
      </c>
      <c r="R15" s="10">
        <f>+R8/$B8*100</f>
        <v>123.08366493612553</v>
      </c>
      <c r="S15" s="10">
        <f>+S8/$B8*100</f>
        <v>129.9921833984717</v>
      </c>
    </row>
    <row r="16" spans="1:19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5">
      <c r="A17" s="3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5">
      <c r="A18" s="2" t="s">
        <v>57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2" t="s">
        <v>58</v>
      </c>
    </row>
    <row r="20" spans="1:15">
      <c r="A20" s="2" t="s">
        <v>30</v>
      </c>
    </row>
    <row r="21" spans="1:15">
      <c r="A21" s="2" t="s">
        <v>31</v>
      </c>
    </row>
    <row r="22" spans="1:15">
      <c r="A22" s="2" t="s">
        <v>59</v>
      </c>
    </row>
    <row r="24" spans="1:15">
      <c r="A24" s="3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85" zoomScaleNormal="85" workbookViewId="0">
      <selection activeCell="B15" sqref="B15"/>
    </sheetView>
  </sheetViews>
  <sheetFormatPr defaultRowHeight="12.75"/>
  <cols>
    <col min="1" max="1" width="42.5703125" customWidth="1"/>
  </cols>
  <sheetData>
    <row r="1" spans="1:17" ht="15.75">
      <c r="A1" s="1" t="s">
        <v>82</v>
      </c>
    </row>
    <row r="3" spans="1:17"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  <c r="N3" s="3">
        <v>2018</v>
      </c>
      <c r="O3" s="3">
        <v>2019</v>
      </c>
      <c r="P3" s="3">
        <v>2020</v>
      </c>
      <c r="Q3" s="3">
        <v>2021</v>
      </c>
    </row>
    <row r="4" spans="1:17">
      <c r="A4" s="3" t="s">
        <v>69</v>
      </c>
      <c r="B4" s="8">
        <f>'[2]specificatie werk voor derden'!B25</f>
        <v>1013.299</v>
      </c>
      <c r="C4" s="8">
        <f>'[2]specificatie werk voor derden'!C25</f>
        <v>1086.4490000000001</v>
      </c>
      <c r="D4" s="8">
        <f>'[2]specificatie werk voor derden'!D25</f>
        <v>1298.9620000000004</v>
      </c>
      <c r="E4" s="8">
        <f>'[2]specificatie werk voor derden'!E25</f>
        <v>1436.1480000000001</v>
      </c>
      <c r="F4" s="8">
        <f>'[2]specificatie werk voor derden'!F25</f>
        <v>1526.5410000000004</v>
      </c>
      <c r="G4" s="8">
        <f>'[2]specificatie werk voor derden'!G25</f>
        <v>1599.7719999999999</v>
      </c>
      <c r="H4" s="8">
        <f>'[2]specificatie werk voor derden'!H25</f>
        <v>1649.5070000000003</v>
      </c>
      <c r="I4" s="8">
        <f>'[2]specificatie werk voor derden'!I25</f>
        <v>1656.8639999999998</v>
      </c>
      <c r="J4" s="8">
        <f>'[2]specificatie werk voor derden'!J25</f>
        <v>1712.2069999999999</v>
      </c>
      <c r="K4" s="8">
        <f>'[2]specificatie werk voor derden'!K25</f>
        <v>1837.97</v>
      </c>
      <c r="L4" s="8">
        <f>'[2]specificatie werk voor derden'!L25</f>
        <v>1820.0510710000001</v>
      </c>
      <c r="M4" s="8">
        <f>'[2]specificatie werk voor derden'!M25</f>
        <v>1865.0309999999999</v>
      </c>
      <c r="N4" s="8">
        <f>'[2]specificatie werk voor derden'!N25</f>
        <v>1924.8385090000002</v>
      </c>
      <c r="O4" s="8">
        <f>'[2]specificatie werk voor derden'!O25</f>
        <v>2026.3183900000001</v>
      </c>
      <c r="P4" s="8">
        <f>'[2]specificatie werk voor derden'!P25</f>
        <v>1944.9134099999999</v>
      </c>
      <c r="Q4" s="8">
        <f>'[2]specificatie werk voor derden'!Q25</f>
        <v>2110.6569999999997</v>
      </c>
    </row>
    <row r="5" spans="1:17">
      <c r="A5" s="3" t="s">
        <v>70</v>
      </c>
      <c r="B5" s="6">
        <f>'[2]specificatie werk voor derden'!B48</f>
        <v>111.11250299999999</v>
      </c>
      <c r="C5" s="6">
        <f>'[2]specificatie werk voor derden'!C48</f>
        <v>119.48185599999998</v>
      </c>
      <c r="D5" s="6">
        <f>'[2]specificatie werk voor derden'!D48</f>
        <v>133.64903699999999</v>
      </c>
      <c r="E5" s="6">
        <f>'[2]specificatie werk voor derden'!E48</f>
        <v>117.72887900000001</v>
      </c>
      <c r="F5" s="6">
        <f>'[2]specificatie werk voor derden'!F48</f>
        <v>138.23870699999998</v>
      </c>
      <c r="G5" s="6">
        <f>'[2]specificatie werk voor derden'!G48</f>
        <v>131.37309899999997</v>
      </c>
      <c r="H5" s="6">
        <f>'[2]specificatie werk voor derden'!H48</f>
        <v>130.916965</v>
      </c>
      <c r="I5" s="6">
        <f>'[2]specificatie werk voor derden'!I48</f>
        <v>131.49650499999998</v>
      </c>
      <c r="J5" s="6">
        <f>'[2]specificatie werk voor derden'!J48</f>
        <v>176.73540300000002</v>
      </c>
      <c r="K5" s="6">
        <f>'[2]specificatie werk voor derden'!K48</f>
        <v>191.78951899999998</v>
      </c>
      <c r="L5" s="6">
        <f>'[2]specificatie werk voor derden'!L48</f>
        <v>198.74355700000001</v>
      </c>
      <c r="M5" s="6">
        <f>'[2]specificatie werk voor derden'!M48</f>
        <v>204.32165599999999</v>
      </c>
      <c r="N5" s="6">
        <f>'[2]specificatie werk voor derden'!N48</f>
        <v>212.51906700000001</v>
      </c>
      <c r="O5" s="6">
        <f>'[2]specificatie werk voor derden'!O48</f>
        <v>211.119978</v>
      </c>
      <c r="P5" s="6">
        <f>'[2]specificatie werk voor derden'!P48</f>
        <v>189.26918500000002</v>
      </c>
      <c r="Q5" s="6">
        <f>'[2]specificatie werk voor derden'!Q48</f>
        <v>193.19000000000003</v>
      </c>
    </row>
    <row r="6" spans="1:17">
      <c r="A6" s="3" t="s">
        <v>71</v>
      </c>
      <c r="B6" s="6">
        <f>'[2]specificatie werk voor derden'!B71</f>
        <v>0</v>
      </c>
      <c r="C6" s="6">
        <f>'[2]specificatie werk voor derden'!C71</f>
        <v>0</v>
      </c>
      <c r="D6" s="6">
        <f>'[2]specificatie werk voor derden'!D71</f>
        <v>192.07584999999997</v>
      </c>
      <c r="E6" s="6">
        <f>'[2]specificatie werk voor derden'!E71</f>
        <v>190.51827700000001</v>
      </c>
      <c r="F6" s="6">
        <f>'[2]specificatie werk voor derden'!F71</f>
        <v>219.253254</v>
      </c>
      <c r="G6" s="6">
        <f>'[2]specificatie werk voor derden'!G71</f>
        <v>231.89619800000003</v>
      </c>
      <c r="H6" s="6">
        <f>'[2]specificatie werk voor derden'!H71</f>
        <v>236.32832999999999</v>
      </c>
      <c r="I6" s="6">
        <f>'[2]specificatie werk voor derden'!I71</f>
        <v>273.169963</v>
      </c>
      <c r="J6" s="6">
        <f>'[2]specificatie werk voor derden'!J71</f>
        <v>293.79918600000002</v>
      </c>
      <c r="K6" s="6">
        <f>'[2]specificatie werk voor derden'!K71</f>
        <v>304.01493499999998</v>
      </c>
      <c r="L6" s="6">
        <f>'[2]specificatie werk voor derden'!L71</f>
        <v>305.13088299999998</v>
      </c>
      <c r="M6" s="6">
        <f>'[2]specificatie werk voor derden'!M71</f>
        <v>343.753063</v>
      </c>
      <c r="N6" s="6">
        <f>'[2]specificatie werk voor derden'!N71</f>
        <v>366.90078399999993</v>
      </c>
      <c r="O6" s="6">
        <f>'[2]specificatie werk voor derden'!O71</f>
        <v>376.09941999999995</v>
      </c>
      <c r="P6" s="6">
        <f>'[2]specificatie werk voor derden'!P71</f>
        <v>399.66305299999988</v>
      </c>
      <c r="Q6" s="6">
        <f>'[2]specificatie werk voor derden'!Q71</f>
        <v>405.11999999999995</v>
      </c>
    </row>
    <row r="7" spans="1:17">
      <c r="A7" s="3" t="s">
        <v>72</v>
      </c>
      <c r="B7" s="6">
        <f>'[2]specificatie werk voor derden'!B94</f>
        <v>0</v>
      </c>
      <c r="C7" s="6">
        <f>'[2]specificatie werk voor derden'!C94</f>
        <v>0</v>
      </c>
      <c r="D7" s="6">
        <f>'[2]specificatie werk voor derden'!D94</f>
        <v>173.58962399999999</v>
      </c>
      <c r="E7" s="6">
        <f>'[2]specificatie werk voor derden'!E94</f>
        <v>212.02956900000001</v>
      </c>
      <c r="F7" s="6">
        <f>'[2]specificatie werk voor derden'!F94</f>
        <v>236.72847000000002</v>
      </c>
      <c r="G7" s="6">
        <f>'[2]specificatie werk voor derden'!G94</f>
        <v>230.44580499999995</v>
      </c>
      <c r="H7" s="6">
        <f>'[2]specificatie werk voor derden'!H94</f>
        <v>240.39354199999997</v>
      </c>
      <c r="I7" s="6">
        <f>'[2]specificatie werk voor derden'!I94</f>
        <v>228.102351</v>
      </c>
      <c r="J7" s="6">
        <f>'[2]specificatie werk voor derden'!J94</f>
        <v>234.51073400000004</v>
      </c>
      <c r="K7" s="6">
        <f>'[2]specificatie werk voor derden'!K94</f>
        <v>267.78584900000004</v>
      </c>
      <c r="L7" s="6">
        <f>'[2]specificatie werk voor derden'!L94</f>
        <v>264.04284000000001</v>
      </c>
      <c r="M7" s="6">
        <f>'[2]specificatie werk voor derden'!M94</f>
        <v>270.53576899999996</v>
      </c>
      <c r="N7" s="6">
        <f>'[2]specificatie werk voor derden'!N94</f>
        <v>259.79756799999996</v>
      </c>
      <c r="O7" s="6">
        <f>'[2]specificatie werk voor derden'!O94</f>
        <v>271.12629600000002</v>
      </c>
      <c r="P7" s="6">
        <f>'[2]specificatie werk voor derden'!P94</f>
        <v>257.356516</v>
      </c>
      <c r="Q7" s="6">
        <f>'[2]specificatie werk voor derden'!Q94</f>
        <v>317.05400000000009</v>
      </c>
    </row>
    <row r="8" spans="1:17">
      <c r="A8" s="3" t="s">
        <v>73</v>
      </c>
      <c r="B8" s="6">
        <f>'[2]specificatie werk voor derden'!B117</f>
        <v>0</v>
      </c>
      <c r="C8" s="6">
        <f>'[2]specificatie werk voor derden'!C117</f>
        <v>0</v>
      </c>
      <c r="D8" s="6">
        <f>'[2]specificatie werk voor derden'!D117</f>
        <v>299.87532900000008</v>
      </c>
      <c r="E8" s="6">
        <f>'[2]specificatie werk voor derden'!E117</f>
        <v>320.31877900000001</v>
      </c>
      <c r="F8" s="6">
        <f>'[2]specificatie werk voor derden'!F117</f>
        <v>366.54506399999997</v>
      </c>
      <c r="G8" s="6">
        <f>'[2]specificatie werk voor derden'!G117</f>
        <v>385.047327</v>
      </c>
      <c r="H8" s="6">
        <f>'[2]specificatie werk voor derden'!H117</f>
        <v>418.94548800000007</v>
      </c>
      <c r="I8" s="6">
        <f>'[2]specificatie werk voor derden'!I117</f>
        <v>422.91741200000007</v>
      </c>
      <c r="J8" s="6">
        <f>'[2]specificatie werk voor derden'!J117</f>
        <v>414.62628500000005</v>
      </c>
      <c r="K8" s="6">
        <f>'[2]specificatie werk voor derden'!K117</f>
        <v>420.52234699999991</v>
      </c>
      <c r="L8" s="6">
        <f>'[2]specificatie werk voor derden'!L117</f>
        <v>431.54634599999997</v>
      </c>
      <c r="M8" s="6">
        <f>'[2]specificatie werk voor derden'!M117</f>
        <v>438.53810600000003</v>
      </c>
      <c r="N8" s="6">
        <f>'[2]specificatie werk voor derden'!N117</f>
        <v>456.72126200000008</v>
      </c>
      <c r="O8" s="6">
        <f>'[2]specificatie werk voor derden'!O117</f>
        <v>513.40810499999986</v>
      </c>
      <c r="P8" s="6">
        <f>'[2]specificatie werk voor derden'!P117</f>
        <v>479.36334000000011</v>
      </c>
      <c r="Q8" s="6">
        <f>'[2]specificatie werk voor derden'!Q117</f>
        <v>496.41399999999999</v>
      </c>
    </row>
    <row r="9" spans="1:17">
      <c r="A9" s="3" t="s">
        <v>74</v>
      </c>
      <c r="B9" s="6">
        <f>'[2]specificatie werk voor derden'!B140</f>
        <v>0</v>
      </c>
      <c r="C9" s="6">
        <f>'[2]specificatie werk voor derden'!C140</f>
        <v>0</v>
      </c>
      <c r="D9" s="6">
        <f>'[2]specificatie werk voor derden'!D140</f>
        <v>4.1355690000000003</v>
      </c>
      <c r="E9" s="6">
        <f>'[2]specificatie werk voor derden'!E140</f>
        <v>5.3182720000000003</v>
      </c>
      <c r="F9" s="6">
        <f>'[2]specificatie werk voor derden'!F140</f>
        <v>5.2988840000000001</v>
      </c>
      <c r="G9" s="6">
        <f>'[2]specificatie werk voor derden'!G140</f>
        <v>4.6896799999999992</v>
      </c>
      <c r="H9" s="6">
        <f>'[2]specificatie werk voor derden'!H140</f>
        <v>4.8362230000000004</v>
      </c>
      <c r="I9" s="6">
        <f>'[2]specificatie werk voor derden'!I140</f>
        <v>4.0458259999999999</v>
      </c>
      <c r="J9" s="6">
        <f>'[2]specificatie werk voor derden'!J140</f>
        <v>4.219868</v>
      </c>
      <c r="K9" s="6">
        <f>'[2]specificatie werk voor derden'!K140</f>
        <v>4.289695</v>
      </c>
      <c r="L9" s="6">
        <f>'[2]specificatie werk voor derden'!L140</f>
        <v>3.8039380000000005</v>
      </c>
      <c r="M9" s="6">
        <f>'[2]specificatie werk voor derden'!M140</f>
        <v>2.86687</v>
      </c>
      <c r="N9" s="6">
        <f>'[2]specificatie werk voor derden'!N140</f>
        <v>3.0679000000000007</v>
      </c>
      <c r="O9" s="6">
        <f>'[2]specificatie werk voor derden'!O140</f>
        <v>3.9943</v>
      </c>
      <c r="P9" s="6">
        <f>'[2]specificatie werk voor derden'!P140</f>
        <v>2.7233069999999997</v>
      </c>
      <c r="Q9" s="6">
        <f>'[2]specificatie werk voor derden'!Q140</f>
        <v>4.0860000000000003</v>
      </c>
    </row>
    <row r="10" spans="1:17">
      <c r="A10" s="3" t="s">
        <v>75</v>
      </c>
      <c r="B10" s="6">
        <f>'[2]specificatie werk voor derden'!B163</f>
        <v>0</v>
      </c>
      <c r="C10" s="6">
        <f>'[2]specificatie werk voor derden'!C163</f>
        <v>0</v>
      </c>
      <c r="D10" s="6">
        <f>'[2]specificatie werk voor derden'!D163</f>
        <v>210.10717200000002</v>
      </c>
      <c r="E10" s="6">
        <f>'[2]specificatie werk voor derden'!E163</f>
        <v>232.65325999999996</v>
      </c>
      <c r="F10" s="6">
        <f>'[2]specificatie werk voor derden'!F163</f>
        <v>241.64055999999999</v>
      </c>
      <c r="G10" s="6">
        <f>'[2]specificatie werk voor derden'!G163</f>
        <v>270.53122199999996</v>
      </c>
      <c r="H10" s="6">
        <f>'[2]specificatie werk voor derden'!H163</f>
        <v>267.79950299999996</v>
      </c>
      <c r="I10" s="6">
        <f>'[2]specificatie werk voor derden'!I163</f>
        <v>273.780666</v>
      </c>
      <c r="J10" s="6">
        <f>'[2]specificatie werk voor derden'!J163</f>
        <v>266.21903499999996</v>
      </c>
      <c r="K10" s="6">
        <f>'[2]specificatie werk voor derden'!K163</f>
        <v>273.82165099999997</v>
      </c>
      <c r="L10" s="6">
        <f>'[2]specificatie werk voor derden'!L163</f>
        <v>273.57483400000007</v>
      </c>
      <c r="M10" s="6">
        <f>'[2]specificatie werk voor derden'!M163</f>
        <v>248.96309099999999</v>
      </c>
      <c r="N10" s="6">
        <f>'[2]specificatie werk voor derden'!N163</f>
        <v>259.91039799999999</v>
      </c>
      <c r="O10" s="6">
        <f>'[2]specificatie werk voor derden'!O163</f>
        <v>283.19366499999995</v>
      </c>
      <c r="P10" s="6">
        <f>'[2]specificatie werk voor derden'!P163</f>
        <v>261.03658900000005</v>
      </c>
      <c r="Q10" s="6">
        <f>'[2]specificatie werk voor derden'!Q163</f>
        <v>285.59899999999993</v>
      </c>
    </row>
    <row r="11" spans="1:17">
      <c r="A11" s="3" t="s">
        <v>76</v>
      </c>
      <c r="B11" s="6">
        <f>'[2]specificatie werk voor derden'!B186</f>
        <v>0</v>
      </c>
      <c r="C11" s="6">
        <f>'[2]specificatie werk voor derden'!C186</f>
        <v>0</v>
      </c>
      <c r="D11" s="6">
        <f>'[2]specificatie werk voor derden'!D186</f>
        <v>208.48500100000001</v>
      </c>
      <c r="E11" s="6">
        <f>'[2]specificatie werk voor derden'!E186</f>
        <v>274.42960100000005</v>
      </c>
      <c r="F11" s="6">
        <f>'[2]specificatie werk voor derden'!F186</f>
        <v>240.763025</v>
      </c>
      <c r="G11" s="6">
        <f>'[2]specificatie werk voor derden'!G186</f>
        <v>272.43426600000004</v>
      </c>
      <c r="H11" s="6">
        <f>'[2]specificatie werk voor derden'!H186</f>
        <v>261.84244100000001</v>
      </c>
      <c r="I11" s="6">
        <f>'[2]specificatie werk voor derden'!I186</f>
        <v>253.12819199999996</v>
      </c>
      <c r="J11" s="6">
        <f>'[2]specificatie werk voor derden'!J186</f>
        <v>260.00606999999997</v>
      </c>
      <c r="K11" s="6">
        <f>'[2]specificatie werk voor derden'!K186</f>
        <v>281.13378499999999</v>
      </c>
      <c r="L11" s="6">
        <f>'[2]specificatie werk voor derden'!L186</f>
        <v>259.85055199999999</v>
      </c>
      <c r="M11" s="6">
        <f>'[2]specificatie werk voor derden'!M186</f>
        <v>282.70156000000003</v>
      </c>
      <c r="N11" s="6">
        <f>'[2]specificatie werk voor derden'!N186</f>
        <v>295.50841699999995</v>
      </c>
      <c r="O11" s="6">
        <f>'[2]specificatie werk voor derden'!O186</f>
        <v>300.47023900000005</v>
      </c>
      <c r="P11" s="6">
        <f>'[2]specificatie werk voor derden'!P186</f>
        <v>300.81366699999995</v>
      </c>
      <c r="Q11" s="6">
        <f>'[2]specificatie werk voor derden'!Q186</f>
        <v>321.65800000000002</v>
      </c>
    </row>
    <row r="12" spans="1:17">
      <c r="A12" s="3" t="s">
        <v>77</v>
      </c>
      <c r="B12" s="6">
        <f>'[2]specificatie werk voor derden'!B209</f>
        <v>833.00788099999988</v>
      </c>
      <c r="C12" s="6">
        <f>'[2]specificatie werk voor derden'!C209</f>
        <v>882.97218599999997</v>
      </c>
      <c r="D12" s="6">
        <f>'[2]specificatie werk voor derden'!D209</f>
        <v>1088.2685449999999</v>
      </c>
      <c r="E12" s="6">
        <f>'[2]specificatie werk voor derden'!E209</f>
        <v>1235.267758</v>
      </c>
      <c r="F12" s="6">
        <f>'[2]specificatie werk voor derden'!F209</f>
        <v>1310.229257</v>
      </c>
      <c r="G12" s="6">
        <f>'[2]specificatie werk voor derden'!G209</f>
        <v>1395.044498</v>
      </c>
      <c r="H12" s="6">
        <f>'[2]specificatie werk voor derden'!H209</f>
        <v>1430.1455270000004</v>
      </c>
      <c r="I12" s="6">
        <f>'[2]specificatie werk voor derden'!I209</f>
        <v>1455.1444100000001</v>
      </c>
      <c r="J12" s="6">
        <f>'[2]specificatie werk voor derden'!J209</f>
        <v>1473.3811779999999</v>
      </c>
      <c r="K12" s="6">
        <f>'[2]specificatie werk voor derden'!K209</f>
        <v>1551.5682620000002</v>
      </c>
      <c r="L12" s="6">
        <f>'[2]specificatie werk voor derden'!L209</f>
        <v>1537.9493929999999</v>
      </c>
      <c r="M12" s="6">
        <f>'[2]specificatie werk voor derden'!M209</f>
        <v>1587.3584590000005</v>
      </c>
      <c r="N12" s="6">
        <f>'[2]specificatie werk voor derden'!N209</f>
        <v>1641.9063290000001</v>
      </c>
      <c r="O12" s="6">
        <f>'[2]specificatie werk voor derden'!O209</f>
        <v>1748.292025</v>
      </c>
      <c r="P12" s="6">
        <f>'[2]specificatie werk voor derden'!P209</f>
        <v>1700.9564720000001</v>
      </c>
      <c r="Q12" s="6">
        <f>'[2]specificatie werk voor derden'!Q209</f>
        <v>1829.9639999999997</v>
      </c>
    </row>
    <row r="13" spans="1:17">
      <c r="A13" s="3" t="s">
        <v>80</v>
      </c>
      <c r="B13" s="6">
        <f>'[2]specificatie werk voor derden'!B278</f>
        <v>69.178196</v>
      </c>
      <c r="C13" s="6">
        <f>'[2]specificatie werk voor derden'!C278</f>
        <v>83.995417000000018</v>
      </c>
      <c r="D13" s="6">
        <f>'[2]specificatie werk voor derden'!D278</f>
        <v>77.044117999999997</v>
      </c>
      <c r="E13" s="6">
        <f>'[2]specificatie werk voor derden'!E278</f>
        <v>83.151382999999996</v>
      </c>
      <c r="F13" s="6">
        <f>'[2]specificatie werk voor derden'!F278</f>
        <v>78.072462999999985</v>
      </c>
      <c r="G13" s="6">
        <f>'[2]specificatie werk voor derden'!G278</f>
        <v>73.353910000000013</v>
      </c>
      <c r="H13" s="6">
        <f>'[2]specificatie werk voor derden'!H278</f>
        <v>88.444540999999987</v>
      </c>
      <c r="I13" s="6">
        <f>'[2]specificatie werk voor derden'!I278</f>
        <v>70.222801000000004</v>
      </c>
      <c r="J13" s="6">
        <f>'[2]specificatie werk voor derden'!J278</f>
        <v>62.091965999999999</v>
      </c>
      <c r="K13" s="6">
        <f>'[2]specificatie werk voor derden'!K278</f>
        <v>79.16562900000001</v>
      </c>
      <c r="L13" s="6">
        <f>'[2]specificatie werk voor derden'!L278</f>
        <v>68.671120999999985</v>
      </c>
      <c r="M13" s="6">
        <f>'[2]specificatie werk voor derden'!M278</f>
        <v>56.104201999999994</v>
      </c>
      <c r="N13" s="6">
        <f>'[2]specificatie werk voor derden'!N278</f>
        <v>51.992113000000003</v>
      </c>
      <c r="O13" s="6">
        <f>'[2]specificatie werk voor derden'!O278</f>
        <v>50.135584000000001</v>
      </c>
      <c r="P13" s="6">
        <f>'[2]specificatie werk voor derden'!P278</f>
        <v>34.192752999999996</v>
      </c>
      <c r="Q13" s="6">
        <f>'[2]specificatie werk voor derden'!Q278</f>
        <v>63.499999999999993</v>
      </c>
    </row>
    <row r="16" spans="1:17">
      <c r="A16" s="3" t="s">
        <v>81</v>
      </c>
    </row>
    <row r="17" spans="1:15">
      <c r="B17" s="3">
        <v>2008</v>
      </c>
      <c r="C17" s="3">
        <v>2009</v>
      </c>
      <c r="D17" s="3">
        <v>2010</v>
      </c>
      <c r="E17" s="3">
        <v>2011</v>
      </c>
      <c r="F17" s="3">
        <v>2012</v>
      </c>
      <c r="G17" s="3">
        <v>2013</v>
      </c>
      <c r="H17" s="3">
        <v>2014</v>
      </c>
      <c r="I17" s="3">
        <v>2015</v>
      </c>
      <c r="J17" s="3">
        <v>2016</v>
      </c>
      <c r="K17" s="3">
        <v>2017</v>
      </c>
      <c r="L17" s="3">
        <v>2018</v>
      </c>
      <c r="M17" s="3">
        <v>2019</v>
      </c>
      <c r="N17" s="3">
        <v>2020</v>
      </c>
      <c r="O17" s="3">
        <v>2021</v>
      </c>
    </row>
    <row r="18" spans="1:15">
      <c r="A18" s="3" t="s">
        <v>69</v>
      </c>
      <c r="B18" s="3">
        <v>100</v>
      </c>
      <c r="C18" s="8">
        <f>+E4/$D4*100</f>
        <v>110.56120194432167</v>
      </c>
      <c r="D18" s="8">
        <f t="shared" ref="D18:O27" si="0">+F4/$D4*100</f>
        <v>117.52006602194673</v>
      </c>
      <c r="E18" s="8">
        <f t="shared" si="0"/>
        <v>123.15772131902236</v>
      </c>
      <c r="F18" s="8">
        <f t="shared" si="0"/>
        <v>126.98654772041058</v>
      </c>
      <c r="G18" s="8">
        <f t="shared" si="0"/>
        <v>127.55292302623164</v>
      </c>
      <c r="H18" s="8">
        <f t="shared" si="0"/>
        <v>131.81347876227321</v>
      </c>
      <c r="I18" s="8">
        <f t="shared" si="0"/>
        <v>141.49528623624087</v>
      </c>
      <c r="J18" s="8">
        <f t="shared" si="0"/>
        <v>140.11580562017974</v>
      </c>
      <c r="K18" s="8">
        <f t="shared" si="0"/>
        <v>143.57856503885404</v>
      </c>
      <c r="L18" s="8">
        <f t="shared" si="0"/>
        <v>148.18281897391913</v>
      </c>
      <c r="M18" s="8">
        <f t="shared" si="0"/>
        <v>155.99520155324015</v>
      </c>
      <c r="N18" s="8">
        <f t="shared" si="0"/>
        <v>149.72827611585245</v>
      </c>
      <c r="O18" s="8">
        <f t="shared" si="0"/>
        <v>162.48797116466832</v>
      </c>
    </row>
    <row r="19" spans="1:15">
      <c r="A19" s="3" t="s">
        <v>70</v>
      </c>
      <c r="B19" s="2">
        <v>100</v>
      </c>
      <c r="C19" s="6">
        <f t="shared" ref="C19:C27" si="1">+E5/$D5*100</f>
        <v>88.088086261332364</v>
      </c>
      <c r="D19" s="6">
        <f t="shared" si="0"/>
        <v>103.43412126493661</v>
      </c>
      <c r="E19" s="6">
        <f t="shared" si="0"/>
        <v>98.297078638883107</v>
      </c>
      <c r="F19" s="6">
        <f t="shared" si="0"/>
        <v>97.955786243338224</v>
      </c>
      <c r="G19" s="6">
        <f t="shared" si="0"/>
        <v>98.389414508089573</v>
      </c>
      <c r="H19" s="6">
        <f t="shared" si="0"/>
        <v>132.2384410446594</v>
      </c>
      <c r="I19" s="6">
        <f t="shared" si="0"/>
        <v>143.50235759648609</v>
      </c>
      <c r="J19" s="6">
        <f t="shared" si="0"/>
        <v>148.70556605656651</v>
      </c>
      <c r="K19" s="6">
        <f t="shared" si="0"/>
        <v>152.8792579328499</v>
      </c>
      <c r="L19" s="6">
        <f t="shared" si="0"/>
        <v>159.01279333572754</v>
      </c>
      <c r="M19" s="6">
        <f t="shared" si="0"/>
        <v>157.96595526535668</v>
      </c>
      <c r="N19" s="6">
        <f t="shared" si="0"/>
        <v>141.61657221667824</v>
      </c>
      <c r="O19" s="6">
        <f t="shared" si="0"/>
        <v>144.55023720073646</v>
      </c>
    </row>
    <row r="20" spans="1:15">
      <c r="A20" s="3" t="s">
        <v>71</v>
      </c>
      <c r="B20" s="2">
        <v>100</v>
      </c>
      <c r="C20" s="6">
        <f t="shared" si="1"/>
        <v>99.189084416390727</v>
      </c>
      <c r="D20" s="6">
        <f t="shared" si="0"/>
        <v>114.14930820298336</v>
      </c>
      <c r="E20" s="6">
        <f t="shared" si="0"/>
        <v>120.73157453162386</v>
      </c>
      <c r="F20" s="6">
        <f t="shared" si="0"/>
        <v>123.03906503602616</v>
      </c>
      <c r="G20" s="6">
        <f t="shared" si="0"/>
        <v>142.21983815247989</v>
      </c>
      <c r="H20" s="6">
        <f t="shared" si="0"/>
        <v>152.95998221535922</v>
      </c>
      <c r="I20" s="6">
        <f t="shared" si="0"/>
        <v>158.27858369493094</v>
      </c>
      <c r="J20" s="6">
        <f t="shared" si="0"/>
        <v>158.85957708894691</v>
      </c>
      <c r="K20" s="6">
        <f t="shared" si="0"/>
        <v>178.96735222049</v>
      </c>
      <c r="L20" s="6">
        <f t="shared" si="0"/>
        <v>191.01869599952309</v>
      </c>
      <c r="M20" s="6">
        <f t="shared" si="0"/>
        <v>195.8077603196862</v>
      </c>
      <c r="N20" s="6">
        <f t="shared" si="0"/>
        <v>208.07563938933495</v>
      </c>
      <c r="O20" s="6">
        <f t="shared" si="0"/>
        <v>210.91667692737008</v>
      </c>
    </row>
    <row r="21" spans="1:15">
      <c r="A21" s="3" t="s">
        <v>72</v>
      </c>
      <c r="B21" s="2">
        <v>100</v>
      </c>
      <c r="C21" s="6">
        <f t="shared" si="1"/>
        <v>122.14414900743147</v>
      </c>
      <c r="D21" s="6">
        <f t="shared" si="0"/>
        <v>136.37247696325446</v>
      </c>
      <c r="E21" s="6">
        <f t="shared" si="0"/>
        <v>132.75321398242096</v>
      </c>
      <c r="F21" s="6">
        <f t="shared" si="0"/>
        <v>138.48381974719871</v>
      </c>
      <c r="G21" s="6">
        <f t="shared" si="0"/>
        <v>131.40321739506734</v>
      </c>
      <c r="H21" s="6">
        <f t="shared" si="0"/>
        <v>135.09490290733049</v>
      </c>
      <c r="I21" s="6">
        <f t="shared" si="0"/>
        <v>154.26374159321875</v>
      </c>
      <c r="J21" s="6">
        <f t="shared" si="0"/>
        <v>152.10750154052988</v>
      </c>
      <c r="K21" s="6">
        <f t="shared" si="0"/>
        <v>155.84789157674538</v>
      </c>
      <c r="L21" s="6">
        <f t="shared" si="0"/>
        <v>149.66192218954285</v>
      </c>
      <c r="M21" s="6">
        <f t="shared" si="0"/>
        <v>156.18807723208158</v>
      </c>
      <c r="N21" s="6">
        <f t="shared" si="0"/>
        <v>148.25570219565657</v>
      </c>
      <c r="O21" s="6">
        <f t="shared" si="0"/>
        <v>182.64570928502047</v>
      </c>
    </row>
    <row r="22" spans="1:15">
      <c r="A22" s="3" t="s">
        <v>73</v>
      </c>
      <c r="B22" s="2">
        <v>100</v>
      </c>
      <c r="C22" s="6">
        <f t="shared" si="1"/>
        <v>106.81731640551195</v>
      </c>
      <c r="D22" s="6">
        <f t="shared" si="0"/>
        <v>122.23248415343959</v>
      </c>
      <c r="E22" s="6">
        <f t="shared" si="0"/>
        <v>128.40246921413129</v>
      </c>
      <c r="F22" s="6">
        <f t="shared" si="0"/>
        <v>139.70655385258451</v>
      </c>
      <c r="G22" s="6">
        <f t="shared" si="0"/>
        <v>141.0310789521468</v>
      </c>
      <c r="H22" s="6">
        <f t="shared" si="0"/>
        <v>138.26622096011104</v>
      </c>
      <c r="I22" s="6">
        <f t="shared" si="0"/>
        <v>140.23239204182744</v>
      </c>
      <c r="J22" s="6">
        <f t="shared" si="0"/>
        <v>143.90858609112186</v>
      </c>
      <c r="K22" s="6">
        <f t="shared" si="0"/>
        <v>146.24014168234555</v>
      </c>
      <c r="L22" s="6">
        <f t="shared" si="0"/>
        <v>152.30371352089455</v>
      </c>
      <c r="M22" s="6">
        <f t="shared" si="0"/>
        <v>171.2071835692758</v>
      </c>
      <c r="N22" s="6">
        <f t="shared" si="0"/>
        <v>159.85421061430498</v>
      </c>
      <c r="O22" s="6">
        <f t="shared" si="0"/>
        <v>165.54012684384577</v>
      </c>
    </row>
    <row r="23" spans="1:15">
      <c r="A23" s="3" t="s">
        <v>74</v>
      </c>
      <c r="B23" s="2">
        <v>100</v>
      </c>
      <c r="C23" s="6">
        <f t="shared" si="1"/>
        <v>128.59831379914107</v>
      </c>
      <c r="D23" s="6">
        <f t="shared" si="0"/>
        <v>128.12950285680157</v>
      </c>
      <c r="E23" s="6">
        <f t="shared" si="0"/>
        <v>113.3986641257829</v>
      </c>
      <c r="F23" s="6">
        <f t="shared" si="0"/>
        <v>116.94214266525356</v>
      </c>
      <c r="G23" s="6">
        <f t="shared" si="0"/>
        <v>97.829972127172809</v>
      </c>
      <c r="H23" s="6">
        <f t="shared" si="0"/>
        <v>102.03838939696084</v>
      </c>
      <c r="I23" s="6">
        <f t="shared" si="0"/>
        <v>103.72683903956141</v>
      </c>
      <c r="J23" s="6">
        <f t="shared" si="0"/>
        <v>91.981006724830365</v>
      </c>
      <c r="K23" s="6">
        <f t="shared" si="0"/>
        <v>69.322262547185161</v>
      </c>
      <c r="L23" s="6">
        <f t="shared" si="0"/>
        <v>74.18326232738471</v>
      </c>
      <c r="M23" s="6">
        <f>+O9/$D9*100</f>
        <v>96.584049256583555</v>
      </c>
      <c r="N23" s="6">
        <f>+P9/$D9*100</f>
        <v>65.850841806774341</v>
      </c>
      <c r="O23" s="6">
        <f>+Q9/$D9*100</f>
        <v>98.801398308189263</v>
      </c>
    </row>
    <row r="24" spans="1:15">
      <c r="A24" s="3" t="s">
        <v>75</v>
      </c>
      <c r="B24" s="2">
        <v>100</v>
      </c>
      <c r="C24" s="6">
        <f t="shared" si="1"/>
        <v>110.73075601626772</v>
      </c>
      <c r="D24" s="6">
        <f t="shared" si="0"/>
        <v>115.00823969969001</v>
      </c>
      <c r="E24" s="6">
        <f t="shared" si="0"/>
        <v>128.7586803557567</v>
      </c>
      <c r="F24" s="6">
        <f t="shared" si="0"/>
        <v>127.45852530916932</v>
      </c>
      <c r="G24" s="6">
        <f t="shared" si="0"/>
        <v>130.3052453630664</v>
      </c>
      <c r="H24" s="6">
        <f t="shared" si="0"/>
        <v>126.70630538970842</v>
      </c>
      <c r="I24" s="6">
        <f t="shared" si="0"/>
        <v>130.32475207462215</v>
      </c>
      <c r="J24" s="6">
        <f t="shared" si="0"/>
        <v>130.20728012083282</v>
      </c>
      <c r="K24" s="6">
        <f t="shared" si="0"/>
        <v>118.49338060673149</v>
      </c>
      <c r="L24" s="6">
        <f t="shared" si="0"/>
        <v>123.70372487808268</v>
      </c>
      <c r="M24" s="6">
        <f t="shared" si="0"/>
        <v>134.78533945523762</v>
      </c>
      <c r="N24" s="6">
        <f t="shared" si="0"/>
        <v>124.2397327588608</v>
      </c>
      <c r="O24" s="6">
        <f t="shared" si="0"/>
        <v>135.93015282695819</v>
      </c>
    </row>
    <row r="25" spans="1:15">
      <c r="A25" s="3" t="s">
        <v>76</v>
      </c>
      <c r="B25" s="2">
        <v>100</v>
      </c>
      <c r="C25" s="6">
        <f t="shared" si="1"/>
        <v>131.63038093085652</v>
      </c>
      <c r="D25" s="6">
        <f t="shared" si="0"/>
        <v>115.48218041834097</v>
      </c>
      <c r="E25" s="6">
        <f t="shared" si="0"/>
        <v>130.67331687808084</v>
      </c>
      <c r="F25" s="6">
        <f t="shared" si="0"/>
        <v>125.59293941725814</v>
      </c>
      <c r="G25" s="6">
        <f t="shared" si="0"/>
        <v>121.41314280925175</v>
      </c>
      <c r="H25" s="6">
        <f t="shared" si="0"/>
        <v>124.71212257614634</v>
      </c>
      <c r="I25" s="6">
        <f t="shared" si="0"/>
        <v>134.84604822962777</v>
      </c>
      <c r="J25" s="6">
        <f t="shared" si="0"/>
        <v>124.63752824118029</v>
      </c>
      <c r="K25" s="6">
        <f t="shared" si="0"/>
        <v>135.59803278126469</v>
      </c>
      <c r="L25" s="6">
        <f t="shared" si="0"/>
        <v>141.74085213928649</v>
      </c>
      <c r="M25" s="6">
        <f t="shared" si="0"/>
        <v>144.12079409012259</v>
      </c>
      <c r="N25" s="6">
        <f t="shared" si="0"/>
        <v>144.28551960915402</v>
      </c>
      <c r="O25" s="6">
        <f t="shared" si="0"/>
        <v>154.28352085625573</v>
      </c>
    </row>
    <row r="26" spans="1:15">
      <c r="A26" s="3" t="s">
        <v>77</v>
      </c>
      <c r="B26" s="2">
        <v>100</v>
      </c>
      <c r="C26" s="6">
        <f t="shared" si="1"/>
        <v>113.50762306559179</v>
      </c>
      <c r="D26" s="6">
        <f t="shared" si="0"/>
        <v>120.39576656146025</v>
      </c>
      <c r="E26" s="6">
        <f t="shared" si="0"/>
        <v>128.18936138598033</v>
      </c>
      <c r="F26" s="6">
        <f t="shared" si="0"/>
        <v>131.41476279643831</v>
      </c>
      <c r="G26" s="6">
        <f t="shared" si="0"/>
        <v>133.71188726216471</v>
      </c>
      <c r="H26" s="6">
        <f t="shared" si="0"/>
        <v>135.38764717306057</v>
      </c>
      <c r="I26" s="6">
        <f t="shared" si="0"/>
        <v>142.5721867206959</v>
      </c>
      <c r="J26" s="6">
        <f t="shared" si="0"/>
        <v>141.32076131999202</v>
      </c>
      <c r="K26" s="6">
        <f t="shared" si="0"/>
        <v>145.86091514755677</v>
      </c>
      <c r="L26" s="6">
        <f t="shared" si="0"/>
        <v>150.87326896873606</v>
      </c>
      <c r="M26" s="6">
        <f t="shared" si="0"/>
        <v>160.64895314970261</v>
      </c>
      <c r="N26" s="6">
        <f t="shared" si="0"/>
        <v>156.29933253285384</v>
      </c>
      <c r="O26" s="6">
        <f t="shared" si="0"/>
        <v>168.15371613998087</v>
      </c>
    </row>
    <row r="27" spans="1:15">
      <c r="A27" s="3" t="s">
        <v>80</v>
      </c>
      <c r="B27" s="2">
        <v>100</v>
      </c>
      <c r="C27" s="6">
        <f t="shared" si="1"/>
        <v>107.926971141392</v>
      </c>
      <c r="D27" s="6">
        <f t="shared" si="0"/>
        <v>101.33474822828134</v>
      </c>
      <c r="E27" s="6">
        <f t="shared" si="0"/>
        <v>95.210266408656935</v>
      </c>
      <c r="F27" s="6">
        <f t="shared" si="0"/>
        <v>114.79726589900088</v>
      </c>
      <c r="G27" s="6">
        <f t="shared" si="0"/>
        <v>91.146219624449458</v>
      </c>
      <c r="H27" s="6">
        <f t="shared" si="0"/>
        <v>80.592740382854416</v>
      </c>
      <c r="I27" s="6">
        <f t="shared" si="0"/>
        <v>102.7536313674199</v>
      </c>
      <c r="J27" s="6">
        <f t="shared" si="0"/>
        <v>89.132204745338228</v>
      </c>
      <c r="K27" s="6">
        <f t="shared" si="0"/>
        <v>72.820876474956847</v>
      </c>
      <c r="L27" s="6">
        <f t="shared" si="0"/>
        <v>67.48355922511827</v>
      </c>
      <c r="M27" s="6">
        <f>+O13/$D13*100</f>
        <v>65.073863263643304</v>
      </c>
      <c r="N27" s="6">
        <f>+P13/$D13*100</f>
        <v>44.38074428991451</v>
      </c>
      <c r="O27" s="6">
        <f>+Q13/$D13*100</f>
        <v>82.420308841747001</v>
      </c>
    </row>
    <row r="29" spans="1:15" s="2" customFormat="1">
      <c r="A29" s="3" t="s">
        <v>51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5" s="2" customFormat="1">
      <c r="A30" s="2" t="s">
        <v>57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s="2" customFormat="1">
      <c r="A31" s="2" t="s">
        <v>30</v>
      </c>
    </row>
    <row r="32" spans="1:15" s="2" customFormat="1">
      <c r="A32" s="2" t="s">
        <v>83</v>
      </c>
    </row>
    <row r="34" spans="1:1">
      <c r="A34" s="3" t="s">
        <v>84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A2" sqref="A2"/>
    </sheetView>
  </sheetViews>
  <sheetFormatPr defaultRowHeight="12.75"/>
  <cols>
    <col min="1" max="1" width="12.85546875" style="2" customWidth="1"/>
    <col min="2" max="11" width="10.42578125" style="2" bestFit="1" customWidth="1"/>
    <col min="12" max="16384" width="9.140625" style="2"/>
  </cols>
  <sheetData>
    <row r="1" spans="1:18" ht="15.75">
      <c r="A1" s="1" t="str">
        <f>expenditure!A1</f>
        <v>Financial data universities: expenditure</v>
      </c>
    </row>
    <row r="2" spans="1:18" ht="15.75">
      <c r="A2" s="1"/>
    </row>
    <row r="3" spans="1:18">
      <c r="A3" s="3" t="s">
        <v>61</v>
      </c>
    </row>
    <row r="4" spans="1:18">
      <c r="B4" s="3">
        <v>2004</v>
      </c>
      <c r="C4" s="19">
        <v>2005</v>
      </c>
      <c r="D4" s="19">
        <v>2006</v>
      </c>
      <c r="E4" s="19">
        <v>2007</v>
      </c>
      <c r="F4" s="19">
        <v>2008</v>
      </c>
      <c r="G4" s="19">
        <v>2009</v>
      </c>
      <c r="H4" s="19">
        <v>2010</v>
      </c>
      <c r="I4" s="19">
        <v>2011</v>
      </c>
      <c r="J4" s="19">
        <v>2012</v>
      </c>
      <c r="K4" s="19">
        <v>2013</v>
      </c>
      <c r="L4" s="19">
        <v>2014</v>
      </c>
      <c r="M4" s="3">
        <v>2015</v>
      </c>
      <c r="N4" s="3">
        <v>2016</v>
      </c>
      <c r="O4" s="3">
        <v>2018</v>
      </c>
      <c r="P4" s="3">
        <v>2019</v>
      </c>
      <c r="Q4" s="3">
        <v>2020</v>
      </c>
      <c r="R4" s="3">
        <v>2021</v>
      </c>
    </row>
    <row r="5" spans="1:18" s="3" customFormat="1">
      <c r="A5" s="3" t="str">
        <f>expenditure!A4</f>
        <v>Total expenditure</v>
      </c>
      <c r="B5" s="8">
        <f>+expenditure!B25</f>
        <v>4184.6890000000003</v>
      </c>
      <c r="C5" s="8">
        <f>+expenditure!C25</f>
        <v>4370.8590000000004</v>
      </c>
      <c r="D5" s="8">
        <f>+expenditure!D25</f>
        <v>4427.7179999999998</v>
      </c>
      <c r="E5" s="8">
        <f>+expenditure!E25</f>
        <v>4627.7120000000004</v>
      </c>
      <c r="F5" s="8">
        <f>+expenditure!F25</f>
        <v>5333.7390000000005</v>
      </c>
      <c r="G5" s="8">
        <f>+expenditure!G25</f>
        <v>5706.4529999999995</v>
      </c>
      <c r="H5" s="8">
        <f>+expenditure!H25</f>
        <v>5836.6080000000002</v>
      </c>
      <c r="I5" s="8">
        <f>+expenditure!I25</f>
        <v>6004.9930000000013</v>
      </c>
      <c r="J5" s="8">
        <f>+expenditure!J25</f>
        <v>6041.6629999999986</v>
      </c>
      <c r="K5" s="8">
        <f>+expenditure!K25</f>
        <v>6140.8279999999995</v>
      </c>
      <c r="L5" s="8">
        <f>+expenditure!L25</f>
        <v>6206.6139999999996</v>
      </c>
      <c r="M5" s="8">
        <f>+expenditure!M25</f>
        <v>6490.6089999999995</v>
      </c>
      <c r="N5" s="8">
        <v>6653.7107879999994</v>
      </c>
      <c r="O5" s="8">
        <v>7190.0999999999995</v>
      </c>
      <c r="P5" s="8">
        <v>7556.2654909999983</v>
      </c>
      <c r="Q5" s="8">
        <v>7817.4400759999999</v>
      </c>
      <c r="R5" s="8">
        <v>8368.6400000000012</v>
      </c>
    </row>
    <row r="6" spans="1:18">
      <c r="A6" s="2" t="str">
        <f>expenditure!A27</f>
        <v>Personnel costs</v>
      </c>
      <c r="B6" s="6">
        <f>+expenditure!B48</f>
        <v>2717.0829999999996</v>
      </c>
      <c r="C6" s="6">
        <f>+expenditure!C48</f>
        <v>2817.9930000000004</v>
      </c>
      <c r="D6" s="6">
        <f>+expenditure!D48</f>
        <v>2760.1840000000002</v>
      </c>
      <c r="E6" s="6">
        <f>+expenditure!E48</f>
        <v>2913.43</v>
      </c>
      <c r="F6" s="6">
        <f>+expenditure!F48</f>
        <v>3308.5210000000006</v>
      </c>
      <c r="G6" s="6">
        <f>+expenditure!G48</f>
        <v>3642.9249999999997</v>
      </c>
      <c r="H6" s="6">
        <f>+expenditure!H48</f>
        <v>3822.322000000001</v>
      </c>
      <c r="I6" s="6">
        <f>+expenditure!I48</f>
        <v>3875.4560000000001</v>
      </c>
      <c r="J6" s="6">
        <f>+expenditure!J48</f>
        <v>3924.0099999999998</v>
      </c>
      <c r="K6" s="6">
        <f>+expenditure!K48</f>
        <v>4039.7599999999998</v>
      </c>
      <c r="L6" s="6">
        <f>+expenditure!L48</f>
        <v>4078.596</v>
      </c>
      <c r="M6" s="6">
        <f>+expenditure!M48</f>
        <v>4251.1869999999999</v>
      </c>
      <c r="N6" s="6">
        <v>4380.638778999999</v>
      </c>
      <c r="O6" s="6">
        <v>4825</v>
      </c>
      <c r="P6" s="6">
        <v>5163.8905980000009</v>
      </c>
      <c r="Q6" s="6">
        <v>5553.314112</v>
      </c>
      <c r="R6" s="6">
        <v>5994.9210000000012</v>
      </c>
    </row>
    <row r="7" spans="1:18">
      <c r="A7" s="2" t="str">
        <f>expenditure!A50</f>
        <v>Depreciation</v>
      </c>
      <c r="B7" s="6">
        <f>+expenditure!B71</f>
        <v>266.63299999999998</v>
      </c>
      <c r="C7" s="6">
        <f>+expenditure!C71</f>
        <v>263.74700000000007</v>
      </c>
      <c r="D7" s="6">
        <f>+expenditure!D71</f>
        <v>275.63100000000003</v>
      </c>
      <c r="E7" s="6">
        <f>+expenditure!E71</f>
        <v>275.83600000000001</v>
      </c>
      <c r="F7" s="6">
        <f>+expenditure!F71</f>
        <v>327.46800000000002</v>
      </c>
      <c r="G7" s="6">
        <f>+expenditure!G71</f>
        <v>312.63800000000003</v>
      </c>
      <c r="H7" s="6">
        <f>+expenditure!H71</f>
        <v>332.31899999999996</v>
      </c>
      <c r="I7" s="6">
        <f>+expenditure!I71</f>
        <v>400.67700000000002</v>
      </c>
      <c r="J7" s="6">
        <f>+expenditure!J71</f>
        <v>387.71699999999998</v>
      </c>
      <c r="K7" s="6">
        <f>+expenditure!K71</f>
        <v>384.34</v>
      </c>
      <c r="L7" s="6">
        <f>+expenditure!L71</f>
        <v>402.108</v>
      </c>
      <c r="M7" s="6">
        <f>+expenditure!M71</f>
        <v>403.83500000000004</v>
      </c>
      <c r="N7" s="6">
        <v>443.42015899999984</v>
      </c>
      <c r="O7" s="6">
        <v>444.40000000000003</v>
      </c>
      <c r="P7" s="6">
        <v>472.19457</v>
      </c>
      <c r="Q7" s="6">
        <v>470.10027699999995</v>
      </c>
      <c r="R7" s="6">
        <v>477.77699999999993</v>
      </c>
    </row>
    <row r="8" spans="1:18">
      <c r="A8" s="2" t="str">
        <f>expenditure!A73</f>
        <v>Accommodation costs</v>
      </c>
      <c r="B8" s="6">
        <f>+expenditure!B94</f>
        <v>0</v>
      </c>
      <c r="C8" s="6">
        <f>+expenditure!C94</f>
        <v>422.42699999999996</v>
      </c>
      <c r="D8" s="6">
        <f>+expenditure!D94</f>
        <v>498.24399999999997</v>
      </c>
      <c r="E8" s="6">
        <f>+expenditure!E94</f>
        <v>545.83100000000002</v>
      </c>
      <c r="F8" s="6">
        <f>+expenditure!F94</f>
        <v>416.22100000000006</v>
      </c>
      <c r="G8" s="6">
        <f>+expenditure!G94</f>
        <v>442.94199999999989</v>
      </c>
      <c r="H8" s="6">
        <f>+expenditure!H94</f>
        <v>432.89100000000002</v>
      </c>
      <c r="I8" s="6">
        <f>+expenditure!I94</f>
        <v>471.46699999999998</v>
      </c>
      <c r="J8" s="6">
        <f>+expenditure!J94</f>
        <v>454.47799999999995</v>
      </c>
      <c r="K8" s="6">
        <f>+expenditure!K94</f>
        <v>455.98200000000003</v>
      </c>
      <c r="L8" s="6">
        <f>+expenditure!L94</f>
        <v>468.22199999999992</v>
      </c>
      <c r="M8" s="6">
        <f>+expenditure!M94</f>
        <v>500.46199999999999</v>
      </c>
      <c r="N8" s="6">
        <v>479.11356299999994</v>
      </c>
      <c r="O8" s="6">
        <v>511.5</v>
      </c>
      <c r="P8" s="6">
        <v>495.16902999999996</v>
      </c>
      <c r="Q8" s="6">
        <v>501.672166</v>
      </c>
      <c r="R8" s="6">
        <v>520.67499999999995</v>
      </c>
    </row>
    <row r="9" spans="1:18">
      <c r="A9" s="2" t="str">
        <f>expenditure!A96</f>
        <v>Other expenditure</v>
      </c>
      <c r="B9" s="6">
        <f>+expenditure!B117</f>
        <v>1200.9729999999997</v>
      </c>
      <c r="C9" s="6">
        <f>+expenditure!C117</f>
        <v>866.69200000000001</v>
      </c>
      <c r="D9" s="6">
        <f>+expenditure!D117</f>
        <v>893.65900000000011</v>
      </c>
      <c r="E9" s="6">
        <f>+expenditure!E117</f>
        <v>892.61499999999978</v>
      </c>
      <c r="F9" s="6">
        <f>+expenditure!F117</f>
        <v>1281.529</v>
      </c>
      <c r="G9" s="6">
        <f>+expenditure!G117</f>
        <v>1307.9480000000001</v>
      </c>
      <c r="H9" s="6">
        <f>+expenditure!H117</f>
        <v>1249.0780000000002</v>
      </c>
      <c r="I9" s="6">
        <f>+expenditure!I117</f>
        <v>1257.3920000000001</v>
      </c>
      <c r="J9" s="6">
        <f>+expenditure!J117</f>
        <v>1275.46</v>
      </c>
      <c r="K9" s="6">
        <f>+expenditure!K117</f>
        <v>1260.7429999999997</v>
      </c>
      <c r="L9" s="6">
        <f>+expenditure!L117</f>
        <v>1257.6889999999999</v>
      </c>
      <c r="M9" s="6">
        <f>+expenditure!M117</f>
        <v>1335.0450000000003</v>
      </c>
      <c r="N9" s="6">
        <v>1350.5382869999996</v>
      </c>
      <c r="O9" s="6">
        <v>1373.1999999999998</v>
      </c>
      <c r="P9" s="6">
        <v>1397.924293</v>
      </c>
      <c r="Q9" s="6">
        <v>1256.0145210000001</v>
      </c>
      <c r="R9" s="6">
        <v>1341.415</v>
      </c>
    </row>
    <row r="11" spans="1:18">
      <c r="A11" s="3" t="s">
        <v>62</v>
      </c>
    </row>
    <row r="12" spans="1:18">
      <c r="B12" s="3">
        <v>2004</v>
      </c>
      <c r="C12" s="19">
        <v>2005</v>
      </c>
      <c r="D12" s="19">
        <v>2006</v>
      </c>
      <c r="E12" s="19">
        <v>2007</v>
      </c>
      <c r="F12" s="19">
        <v>2008</v>
      </c>
      <c r="G12" s="19">
        <v>2009</v>
      </c>
      <c r="H12" s="19">
        <v>2010</v>
      </c>
      <c r="I12" s="19">
        <v>2011</v>
      </c>
      <c r="J12" s="19">
        <v>2012</v>
      </c>
      <c r="K12" s="19">
        <v>2013</v>
      </c>
      <c r="L12" s="19">
        <v>2014</v>
      </c>
      <c r="M12" s="3">
        <v>2015</v>
      </c>
      <c r="N12" s="3">
        <v>2016</v>
      </c>
      <c r="O12" s="3">
        <v>2018</v>
      </c>
      <c r="P12" s="3">
        <v>2019</v>
      </c>
      <c r="Q12" s="3">
        <v>2020</v>
      </c>
      <c r="R12" s="3">
        <v>2021</v>
      </c>
    </row>
    <row r="13" spans="1:18">
      <c r="A13" s="3" t="str">
        <f>A5</f>
        <v>Total expenditure</v>
      </c>
      <c r="B13" s="27">
        <f>+B5/$C5*100</f>
        <v>95.740654182621768</v>
      </c>
      <c r="C13" s="2">
        <f>+C5/$C5*100</f>
        <v>100</v>
      </c>
      <c r="D13" s="27">
        <f t="shared" ref="D13:K13" si="0">+D5/$C5*100</f>
        <v>101.30086557356344</v>
      </c>
      <c r="E13" s="27">
        <f t="shared" si="0"/>
        <v>105.87648789402724</v>
      </c>
      <c r="F13" s="27">
        <f t="shared" si="0"/>
        <v>122.02953698575041</v>
      </c>
      <c r="G13" s="27">
        <f t="shared" si="0"/>
        <v>130.55678529094621</v>
      </c>
      <c r="H13" s="27">
        <f t="shared" si="0"/>
        <v>133.53457524024452</v>
      </c>
      <c r="I13" s="27">
        <f t="shared" si="0"/>
        <v>137.38702163579288</v>
      </c>
      <c r="J13" s="27">
        <f t="shared" si="0"/>
        <v>138.22598715721551</v>
      </c>
      <c r="K13" s="27">
        <f t="shared" si="0"/>
        <v>140.4947631575395</v>
      </c>
      <c r="L13" s="27">
        <f t="shared" ref="L13:M13" si="1">+L5/$C5*100</f>
        <v>141.99986776054774</v>
      </c>
      <c r="M13" s="27">
        <f t="shared" si="1"/>
        <v>148.49733198897513</v>
      </c>
      <c r="N13" s="27">
        <f t="shared" ref="N13:R16" si="2">+N5/$C5*100</f>
        <v>152.22890484456258</v>
      </c>
      <c r="O13" s="27">
        <f t="shared" si="2"/>
        <v>164.50084525719083</v>
      </c>
      <c r="P13" s="27">
        <f t="shared" si="2"/>
        <v>172.87827154799541</v>
      </c>
      <c r="Q13" s="27">
        <f t="shared" si="2"/>
        <v>178.85363211213172</v>
      </c>
      <c r="R13" s="27">
        <f t="shared" si="2"/>
        <v>191.46442381234445</v>
      </c>
    </row>
    <row r="14" spans="1:18">
      <c r="A14" s="2" t="str">
        <f>A6</f>
        <v>Personnel costs</v>
      </c>
      <c r="B14" s="27">
        <f t="shared" ref="B14" si="3">+B6/$C6*100</f>
        <v>96.419082659183303</v>
      </c>
      <c r="C14" s="2">
        <f t="shared" ref="C14:K16" si="4">+C6/$C6*100</f>
        <v>100</v>
      </c>
      <c r="D14" s="27">
        <f t="shared" si="4"/>
        <v>97.948575457781473</v>
      </c>
      <c r="E14" s="27">
        <f t="shared" si="4"/>
        <v>103.38670110252224</v>
      </c>
      <c r="F14" s="27">
        <f t="shared" si="4"/>
        <v>117.40699852696584</v>
      </c>
      <c r="G14" s="27">
        <f t="shared" si="4"/>
        <v>129.27374198587432</v>
      </c>
      <c r="H14" s="27">
        <f t="shared" si="4"/>
        <v>135.6398685163519</v>
      </c>
      <c r="I14" s="27">
        <f t="shared" si="4"/>
        <v>137.525394846616</v>
      </c>
      <c r="J14" s="27">
        <f t="shared" si="4"/>
        <v>139.24839415853762</v>
      </c>
      <c r="K14" s="27">
        <f t="shared" si="4"/>
        <v>143.3559274277828</v>
      </c>
      <c r="L14" s="27">
        <f t="shared" ref="L14:M14" si="5">+L6/$C6*100</f>
        <v>144.73407137633058</v>
      </c>
      <c r="M14" s="27">
        <f t="shared" si="5"/>
        <v>150.85867849920135</v>
      </c>
      <c r="N14" s="27">
        <f t="shared" ref="N14" si="6">+N6/$C6*100</f>
        <v>155.45243650356826</v>
      </c>
      <c r="O14" s="27">
        <f t="shared" si="2"/>
        <v>171.22114923635365</v>
      </c>
      <c r="P14" s="27">
        <f t="shared" si="2"/>
        <v>183.24710522701795</v>
      </c>
      <c r="Q14" s="27">
        <f t="shared" si="2"/>
        <v>197.06628483463228</v>
      </c>
      <c r="R14" s="27">
        <f t="shared" si="2"/>
        <v>212.73725662200013</v>
      </c>
    </row>
    <row r="15" spans="1:18">
      <c r="A15" s="2" t="str">
        <f t="shared" ref="A15:A17" si="7">A7</f>
        <v>Depreciation</v>
      </c>
      <c r="B15" s="27">
        <f t="shared" ref="B15" si="8">+B7/$C7*100</f>
        <v>101.09423045570183</v>
      </c>
      <c r="C15" s="2">
        <f t="shared" si="4"/>
        <v>100</v>
      </c>
      <c r="D15" s="27">
        <f t="shared" si="4"/>
        <v>104.5058332417051</v>
      </c>
      <c r="E15" s="27">
        <f t="shared" si="4"/>
        <v>104.58355924427573</v>
      </c>
      <c r="F15" s="27">
        <f t="shared" si="4"/>
        <v>124.15989565758092</v>
      </c>
      <c r="G15" s="27">
        <f t="shared" si="4"/>
        <v>118.53708288625083</v>
      </c>
      <c r="H15" s="27">
        <f t="shared" si="4"/>
        <v>125.99915828426479</v>
      </c>
      <c r="I15" s="27">
        <f t="shared" si="4"/>
        <v>151.91717820487054</v>
      </c>
      <c r="J15" s="27">
        <f t="shared" si="4"/>
        <v>147.00337823747753</v>
      </c>
      <c r="K15" s="27">
        <f t="shared" si="4"/>
        <v>145.72298452683816</v>
      </c>
      <c r="L15" s="27">
        <f t="shared" ref="L15:M15" si="9">+L7/$C7*100</f>
        <v>152.45974361793685</v>
      </c>
      <c r="M15" s="27">
        <f t="shared" si="9"/>
        <v>153.11453779569052</v>
      </c>
      <c r="N15" s="27">
        <f t="shared" ref="N15" si="10">+N7/$C7*100</f>
        <v>168.12329960151195</v>
      </c>
      <c r="O15" s="27">
        <f t="shared" si="2"/>
        <v>168.49480752387703</v>
      </c>
      <c r="P15" s="27">
        <f t="shared" si="2"/>
        <v>179.03315298373056</v>
      </c>
      <c r="Q15" s="27">
        <f t="shared" si="2"/>
        <v>178.23909921250282</v>
      </c>
      <c r="R15" s="27">
        <f t="shared" si="2"/>
        <v>181.1497381960742</v>
      </c>
    </row>
    <row r="16" spans="1:18">
      <c r="A16" s="2" t="str">
        <f t="shared" si="7"/>
        <v>Accommodation costs</v>
      </c>
      <c r="B16" s="27"/>
      <c r="C16" s="2">
        <f t="shared" si="4"/>
        <v>100</v>
      </c>
      <c r="D16" s="27">
        <f t="shared" si="4"/>
        <v>117.94795313746518</v>
      </c>
      <c r="E16" s="27">
        <f t="shared" si="4"/>
        <v>129.2130948069134</v>
      </c>
      <c r="F16" s="27">
        <f t="shared" si="4"/>
        <v>98.530870422581913</v>
      </c>
      <c r="G16" s="27">
        <f t="shared" si="4"/>
        <v>104.85646040617667</v>
      </c>
      <c r="H16" s="27">
        <f t="shared" si="4"/>
        <v>102.47711438899503</v>
      </c>
      <c r="I16" s="27">
        <f t="shared" si="4"/>
        <v>111.60910642548892</v>
      </c>
      <c r="J16" s="27">
        <f t="shared" si="4"/>
        <v>107.58734645275989</v>
      </c>
      <c r="K16" s="27">
        <f t="shared" si="4"/>
        <v>107.94338430071943</v>
      </c>
      <c r="L16" s="27">
        <f t="shared" ref="L16:M16" si="11">+L8/$C8*100</f>
        <v>110.8409263612411</v>
      </c>
      <c r="M16" s="27">
        <f t="shared" si="11"/>
        <v>118.47301427228847</v>
      </c>
      <c r="N16" s="27">
        <f t="shared" ref="N16" si="12">+N8/$C8*100</f>
        <v>113.41925658161054</v>
      </c>
      <c r="O16" s="27">
        <f t="shared" si="2"/>
        <v>121.08601012719357</v>
      </c>
      <c r="P16" s="27">
        <f t="shared" si="2"/>
        <v>117.22002381476564</v>
      </c>
      <c r="Q16" s="27">
        <f t="shared" si="2"/>
        <v>118.75949359297584</v>
      </c>
      <c r="R16" s="27">
        <f t="shared" si="2"/>
        <v>123.25798303612221</v>
      </c>
    </row>
    <row r="17" spans="1:18">
      <c r="A17" s="2" t="str">
        <f t="shared" si="7"/>
        <v>Other expenditure</v>
      </c>
      <c r="B17" s="27">
        <f>+B9/$C9*100</f>
        <v>138.56975719171282</v>
      </c>
      <c r="C17" s="2">
        <f>+C9/$C9*100</f>
        <v>100</v>
      </c>
      <c r="D17" s="27">
        <f t="shared" ref="D17:K17" si="13">+D9/$C9*100</f>
        <v>103.11148597194853</v>
      </c>
      <c r="E17" s="27">
        <f t="shared" si="13"/>
        <v>102.99102795456744</v>
      </c>
      <c r="F17" s="27">
        <f t="shared" si="13"/>
        <v>147.86440857882616</v>
      </c>
      <c r="G17" s="27">
        <f t="shared" si="13"/>
        <v>150.9126656297739</v>
      </c>
      <c r="H17" s="27">
        <f t="shared" si="13"/>
        <v>144.12017187189917</v>
      </c>
      <c r="I17" s="27">
        <f t="shared" si="13"/>
        <v>145.07945152372471</v>
      </c>
      <c r="J17" s="27">
        <f t="shared" si="13"/>
        <v>147.16415981686691</v>
      </c>
      <c r="K17" s="27">
        <f t="shared" si="13"/>
        <v>145.46609406801952</v>
      </c>
      <c r="L17" s="27">
        <f t="shared" ref="L17:M17" si="14">+L9/$C9*100</f>
        <v>145.11371975280721</v>
      </c>
      <c r="M17" s="27">
        <f t="shared" si="14"/>
        <v>154.03915116327371</v>
      </c>
      <c r="N17" s="27">
        <f t="shared" ref="N17" si="15">+N9/$C9*100</f>
        <v>155.82678587087452</v>
      </c>
      <c r="O17" s="27">
        <f>+O9/$C9*100</f>
        <v>158.44152247857369</v>
      </c>
      <c r="P17" s="27">
        <f>+P9/$C9*100</f>
        <v>161.29424212984546</v>
      </c>
      <c r="Q17" s="27">
        <f>+Q9/$C9*100</f>
        <v>144.92051628490862</v>
      </c>
      <c r="R17" s="27">
        <f>+R9/$C9*100</f>
        <v>154.77412967928629</v>
      </c>
    </row>
    <row r="18" spans="1:18">
      <c r="B18" s="27"/>
      <c r="D18" s="27"/>
      <c r="E18" s="27"/>
      <c r="F18" s="27"/>
      <c r="G18" s="27"/>
      <c r="H18" s="27"/>
      <c r="I18" s="27"/>
      <c r="J18" s="27"/>
      <c r="K18" s="27"/>
    </row>
    <row r="19" spans="1:18">
      <c r="A19" s="3" t="s">
        <v>51</v>
      </c>
      <c r="B19" s="27"/>
      <c r="D19" s="27"/>
      <c r="E19" s="27"/>
      <c r="F19" s="27"/>
      <c r="G19" s="27"/>
      <c r="H19" s="27"/>
      <c r="I19" s="27"/>
      <c r="J19" s="27"/>
      <c r="K19" s="27"/>
    </row>
    <row r="20" spans="1:18">
      <c r="A20" s="2" t="str">
        <f>'trend income indexed'!A18</f>
        <v>Data include OU and from 2010 onwards includes: PTU, TUA, UvH en TUK</v>
      </c>
      <c r="B20" s="27"/>
      <c r="D20" s="27"/>
      <c r="E20" s="27"/>
      <c r="F20" s="27"/>
      <c r="G20" s="27"/>
      <c r="H20" s="27"/>
      <c r="I20" s="27"/>
      <c r="J20" s="27"/>
      <c r="K20" s="27"/>
    </row>
    <row r="21" spans="1:18">
      <c r="A21" s="2" t="s">
        <v>58</v>
      </c>
      <c r="B21" s="27"/>
      <c r="D21" s="27"/>
      <c r="E21" s="27"/>
      <c r="F21" s="27"/>
      <c r="G21" s="27"/>
      <c r="H21" s="27"/>
      <c r="I21" s="27"/>
      <c r="J21" s="27"/>
      <c r="K21" s="27"/>
    </row>
    <row r="22" spans="1:18">
      <c r="A22" s="2" t="str">
        <f>Income!A147</f>
        <v xml:space="preserve">Since 2008, data have been collected in accordance with the new Ministery of OCW guidelines (Richtlijn Jaarverslag Onderwijs, Toelichtende brochure)  </v>
      </c>
      <c r="B22" s="27"/>
      <c r="D22" s="27"/>
      <c r="E22" s="27"/>
      <c r="F22" s="27"/>
      <c r="G22" s="27"/>
      <c r="H22" s="27"/>
      <c r="I22" s="27"/>
      <c r="J22" s="27"/>
      <c r="K22" s="27"/>
    </row>
    <row r="23" spans="1:18">
      <c r="A23" s="2" t="str">
        <f>Income!A148</f>
        <v>The data for 2004-2007 have been converted based on the new guidelines.</v>
      </c>
      <c r="B23" s="27"/>
      <c r="D23" s="27"/>
      <c r="E23" s="27"/>
      <c r="F23" s="27"/>
      <c r="G23" s="27"/>
      <c r="H23" s="27"/>
      <c r="I23" s="27"/>
      <c r="J23" s="27"/>
      <c r="K23" s="27"/>
    </row>
    <row r="24" spans="1:18">
      <c r="A24" s="2" t="s">
        <v>59</v>
      </c>
      <c r="B24" s="27"/>
      <c r="D24" s="27"/>
      <c r="E24" s="27"/>
      <c r="F24" s="27"/>
      <c r="G24" s="27"/>
      <c r="H24" s="27"/>
      <c r="I24" s="27"/>
      <c r="J24" s="27"/>
      <c r="K24" s="27"/>
    </row>
    <row r="26" spans="1:18">
      <c r="A26" s="3" t="s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</vt:lpstr>
      <vt:lpstr>Income</vt:lpstr>
      <vt:lpstr>income-percent</vt:lpstr>
      <vt:lpstr>assingments + project funding</vt:lpstr>
      <vt:lpstr>expenditure</vt:lpstr>
      <vt:lpstr>expenditure percent</vt:lpstr>
      <vt:lpstr>trend income indexed</vt:lpstr>
      <vt:lpstr>trend assignments + projectfund</vt:lpstr>
      <vt:lpstr>trend expenditure indexed</vt:lpstr>
    </vt:vector>
  </TitlesOfParts>
  <Company>Rathenau Instituut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</dc:creator>
  <cp:lastModifiedBy>Nelleke van den Broek-Honingh</cp:lastModifiedBy>
  <cp:lastPrinted>2014-10-30T14:21:52Z</cp:lastPrinted>
  <dcterms:created xsi:type="dcterms:W3CDTF">2009-10-07T12:04:45Z</dcterms:created>
  <dcterms:modified xsi:type="dcterms:W3CDTF">2022-11-01T09:07:19Z</dcterms:modified>
</cp:coreProperties>
</file>