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Microdata\Factsheets en datapublicaties\1 - Geld\Achterliggende bestanden\"/>
    </mc:Choice>
  </mc:AlternateContent>
  <bookViews>
    <workbookView xWindow="0" yWindow="90" windowWidth="19035" windowHeight="10920"/>
  </bookViews>
  <sheets>
    <sheet name="overzicht onderzoek" sheetId="1" r:id="rId1"/>
    <sheet name="detail" sheetId="2" r:id="rId2"/>
    <sheet name="Leden SGF" sheetId="3" r:id="rId3"/>
    <sheet name="Bronnen" sheetId="4" r:id="rId4"/>
  </sheets>
  <calcPr calcId="162913"/>
</workbook>
</file>

<file path=xl/calcChain.xml><?xml version="1.0" encoding="utf-8"?>
<calcChain xmlns="http://schemas.openxmlformats.org/spreadsheetml/2006/main">
  <c r="H5" i="1" l="1"/>
  <c r="L5" i="1"/>
  <c r="M5" i="1"/>
  <c r="N5" i="1"/>
  <c r="O5" i="1"/>
  <c r="H6" i="1"/>
  <c r="L6" i="1"/>
  <c r="M6" i="1"/>
  <c r="M4" i="1" s="1"/>
  <c r="N6" i="1"/>
  <c r="O6" i="1"/>
  <c r="O4" i="1" s="1"/>
  <c r="H7" i="1"/>
  <c r="L7" i="1"/>
  <c r="M7" i="1"/>
  <c r="N7" i="1"/>
  <c r="N4" i="1" s="1"/>
  <c r="O7" i="1"/>
  <c r="H8" i="1"/>
  <c r="L8" i="1"/>
  <c r="M8" i="1"/>
  <c r="N8" i="1"/>
  <c r="O8" i="1"/>
  <c r="H9" i="1"/>
  <c r="L9" i="1"/>
  <c r="M9" i="1"/>
  <c r="N9" i="1"/>
  <c r="O9" i="1"/>
  <c r="H10" i="1"/>
  <c r="L10" i="1"/>
  <c r="M10" i="1"/>
  <c r="N10" i="1"/>
  <c r="O10" i="1"/>
  <c r="H11" i="1"/>
  <c r="L11" i="1"/>
  <c r="M11" i="1"/>
  <c r="N11" i="1"/>
  <c r="O11" i="1"/>
  <c r="H12" i="1"/>
  <c r="L12" i="1"/>
  <c r="M12" i="1"/>
  <c r="N12" i="1"/>
  <c r="O12" i="1"/>
  <c r="H13" i="1"/>
  <c r="L13" i="1"/>
  <c r="M13" i="1"/>
  <c r="N13" i="1"/>
  <c r="O13" i="1"/>
  <c r="H14" i="1"/>
  <c r="L14" i="1"/>
  <c r="M14" i="1"/>
  <c r="N14" i="1"/>
  <c r="O14" i="1"/>
  <c r="H15" i="1"/>
  <c r="L15" i="1"/>
  <c r="M15" i="1"/>
  <c r="N15" i="1"/>
  <c r="O15" i="1"/>
  <c r="H16" i="1"/>
  <c r="L16" i="1"/>
  <c r="M16" i="1"/>
  <c r="N16" i="1"/>
  <c r="O16" i="1"/>
  <c r="H17" i="1"/>
  <c r="L17" i="1"/>
  <c r="M17" i="1"/>
  <c r="N17" i="1"/>
  <c r="O17" i="1"/>
  <c r="H18" i="1"/>
  <c r="L18" i="1"/>
  <c r="M18" i="1"/>
  <c r="N18" i="1"/>
  <c r="O18" i="1"/>
  <c r="H19" i="1"/>
  <c r="L19" i="1"/>
  <c r="M19" i="1"/>
  <c r="N19" i="1"/>
  <c r="O19" i="1"/>
  <c r="H20" i="1"/>
  <c r="L20" i="1"/>
  <c r="M20" i="1"/>
  <c r="N20" i="1"/>
  <c r="O20" i="1"/>
  <c r="I4" i="1"/>
  <c r="C4" i="1"/>
  <c r="D4" i="1"/>
  <c r="E4" i="1"/>
  <c r="K4" i="1"/>
  <c r="L4" i="1"/>
  <c r="F4" i="1"/>
  <c r="G4" i="1"/>
  <c r="H4" i="1"/>
  <c r="J4" i="1"/>
  <c r="S29" i="2" l="1"/>
  <c r="B33" i="2" l="1"/>
  <c r="C33" i="2"/>
  <c r="E33" i="2"/>
  <c r="F33" i="2"/>
  <c r="H33" i="2"/>
  <c r="I33" i="2"/>
  <c r="K33" i="2"/>
  <c r="L33" i="2"/>
  <c r="N33" i="2"/>
  <c r="O33" i="2"/>
  <c r="Q33" i="2"/>
  <c r="R33" i="2"/>
  <c r="T33" i="2"/>
  <c r="U33" i="2"/>
  <c r="W33" i="2"/>
  <c r="X33" i="2"/>
  <c r="Z33" i="2"/>
  <c r="AA33" i="2"/>
  <c r="AC33" i="2"/>
  <c r="AD33" i="2"/>
  <c r="AF33" i="2"/>
  <c r="AG33" i="2"/>
  <c r="AI33" i="2"/>
  <c r="AJ33" i="2"/>
  <c r="AL33" i="2"/>
  <c r="AM33" i="2"/>
  <c r="S27" i="2" l="1"/>
  <c r="AH30" i="2" l="1"/>
  <c r="AK30" i="2"/>
  <c r="V29" i="2"/>
  <c r="Y29" i="2"/>
  <c r="AB29" i="2"/>
  <c r="AE29" i="2"/>
  <c r="AH29" i="2"/>
  <c r="AK29" i="2"/>
  <c r="AN27" i="2"/>
  <c r="AN29" i="2"/>
  <c r="AN30" i="2"/>
  <c r="AN31" i="2"/>
  <c r="AK28" i="2"/>
  <c r="AH28" i="2"/>
  <c r="AE25" i="2"/>
  <c r="AE26" i="2"/>
  <c r="AE27" i="2"/>
  <c r="AE28" i="2"/>
  <c r="AB28" i="2"/>
  <c r="Y28" i="2"/>
  <c r="V28" i="2"/>
  <c r="P28" i="2"/>
  <c r="S26" i="2"/>
  <c r="S28" i="2"/>
  <c r="AM15" i="2" l="1"/>
  <c r="D27" i="2" l="1"/>
  <c r="G27" i="2"/>
  <c r="J27" i="2"/>
  <c r="M27" i="2"/>
  <c r="P27" i="2"/>
  <c r="V27" i="2"/>
  <c r="Y27" i="2"/>
  <c r="AB27" i="2"/>
  <c r="AH27" i="2"/>
  <c r="AK27" i="2"/>
  <c r="P13" i="1" l="1"/>
  <c r="P21" i="1"/>
  <c r="P24" i="1"/>
  <c r="O21" i="1"/>
  <c r="O22" i="1"/>
  <c r="O23" i="1"/>
  <c r="O24" i="1"/>
  <c r="O25" i="1"/>
  <c r="O26" i="1"/>
  <c r="AN26" i="2"/>
  <c r="P26" i="1" s="1"/>
  <c r="AN25" i="2"/>
  <c r="P25" i="1" s="1"/>
  <c r="AN24" i="2"/>
  <c r="AN23" i="2"/>
  <c r="P23" i="1" s="1"/>
  <c r="AN22" i="2"/>
  <c r="P22" i="1" s="1"/>
  <c r="AN20" i="2"/>
  <c r="P20" i="1" s="1"/>
  <c r="AN19" i="2"/>
  <c r="P19" i="1" s="1"/>
  <c r="AN18" i="2"/>
  <c r="P18" i="1" s="1"/>
  <c r="AN17" i="2"/>
  <c r="P17" i="1" s="1"/>
  <c r="AN15" i="2"/>
  <c r="P15" i="1" s="1"/>
  <c r="AN14" i="2"/>
  <c r="P14" i="1" s="1"/>
  <c r="AN13" i="2"/>
  <c r="AN12" i="2"/>
  <c r="P12" i="1" s="1"/>
  <c r="AN11" i="2"/>
  <c r="P11" i="1" s="1"/>
  <c r="AN10" i="2"/>
  <c r="P10" i="1" s="1"/>
  <c r="AN9" i="2"/>
  <c r="P9" i="1" s="1"/>
  <c r="AN8" i="2"/>
  <c r="P8" i="1" s="1"/>
  <c r="AN7" i="2"/>
  <c r="P7" i="1" s="1"/>
  <c r="AN6" i="2"/>
  <c r="P6" i="1" s="1"/>
  <c r="AN5" i="2"/>
  <c r="P5" i="1" s="1"/>
  <c r="AN33" i="2" l="1"/>
  <c r="P4" i="1" s="1"/>
  <c r="AN16" i="2"/>
  <c r="P16" i="1" s="1"/>
  <c r="N21" i="1"/>
  <c r="N22" i="1"/>
  <c r="N23" i="1"/>
  <c r="N24" i="1"/>
  <c r="N25" i="1"/>
  <c r="N26" i="1"/>
  <c r="AK18" i="2"/>
  <c r="AJ15" i="2"/>
  <c r="AK26" i="2"/>
  <c r="AK25" i="2"/>
  <c r="AK24" i="2"/>
  <c r="AK23" i="2"/>
  <c r="AK22" i="2"/>
  <c r="AK20" i="2"/>
  <c r="AK19" i="2"/>
  <c r="AK17" i="2"/>
  <c r="AK16" i="2"/>
  <c r="AK15" i="2"/>
  <c r="AK14" i="2"/>
  <c r="AK13" i="2"/>
  <c r="AK12" i="2"/>
  <c r="AK11" i="2"/>
  <c r="AK10" i="2"/>
  <c r="AK9" i="2"/>
  <c r="AK8" i="2"/>
  <c r="AK7" i="2"/>
  <c r="AK6" i="2"/>
  <c r="AK5" i="2"/>
  <c r="AK33" i="2" l="1"/>
  <c r="M21" i="1"/>
  <c r="M22" i="1"/>
  <c r="M23" i="1"/>
  <c r="M24" i="1"/>
  <c r="M26" i="1"/>
  <c r="AH19" i="2" l="1"/>
  <c r="AH20" i="2"/>
  <c r="AH22" i="2"/>
  <c r="AH23" i="2"/>
  <c r="AH24" i="2"/>
  <c r="AH25" i="2"/>
  <c r="AH26" i="2"/>
  <c r="AG18" i="2"/>
  <c r="AH18" i="2" l="1"/>
  <c r="AH33" i="2"/>
  <c r="AH17" i="2"/>
  <c r="AH15" i="2"/>
  <c r="AH16" i="2"/>
  <c r="AH6" i="2" l="1"/>
  <c r="AH7" i="2"/>
  <c r="AH8" i="2"/>
  <c r="AH9" i="2"/>
  <c r="AH10" i="2"/>
  <c r="AH11" i="2"/>
  <c r="AH12" i="2"/>
  <c r="AH13" i="2"/>
  <c r="AH14" i="2"/>
  <c r="AH5" i="2"/>
  <c r="AE5" i="2"/>
  <c r="L22" i="1" l="1"/>
  <c r="L23" i="1"/>
  <c r="L24" i="1"/>
  <c r="L26" i="1"/>
  <c r="AE16" i="2" l="1"/>
  <c r="AE24" i="2" l="1"/>
  <c r="AE23" i="2"/>
  <c r="AE22" i="2"/>
  <c r="AE20" i="2"/>
  <c r="AE19" i="2"/>
  <c r="AE18" i="2"/>
  <c r="AE17" i="2"/>
  <c r="AE15" i="2"/>
  <c r="AE14" i="2"/>
  <c r="AE13" i="2"/>
  <c r="AE12" i="2"/>
  <c r="AE11" i="2"/>
  <c r="AE10" i="2"/>
  <c r="AE9" i="2"/>
  <c r="AE8" i="2"/>
  <c r="AE7" i="2"/>
  <c r="AE6" i="2"/>
  <c r="AE33" i="2" l="1"/>
  <c r="AB22" i="2"/>
  <c r="AB33" i="2" l="1"/>
  <c r="AB6" i="2" l="1"/>
  <c r="AB7" i="2"/>
  <c r="AB8" i="2"/>
  <c r="AB9" i="2"/>
  <c r="AB10" i="2"/>
  <c r="AB11" i="2"/>
  <c r="AB12" i="2"/>
  <c r="AB13" i="2"/>
  <c r="AB14" i="2"/>
  <c r="AB15" i="2"/>
  <c r="AB16" i="2"/>
  <c r="AB17" i="2"/>
  <c r="AB18" i="2"/>
  <c r="AB19" i="2"/>
  <c r="AB20" i="2"/>
  <c r="AB23" i="2"/>
  <c r="AB24" i="2"/>
  <c r="AB26" i="2"/>
  <c r="AB5" i="2"/>
  <c r="Y5" i="2" l="1"/>
  <c r="V33" i="2" l="1"/>
  <c r="Y26" i="2"/>
  <c r="Y24" i="2"/>
  <c r="Y23" i="2"/>
  <c r="Y22" i="2"/>
  <c r="Y20" i="2"/>
  <c r="Y19" i="2"/>
  <c r="Y18" i="2"/>
  <c r="Y17" i="2"/>
  <c r="Y16" i="2"/>
  <c r="Y15" i="2"/>
  <c r="Y14" i="2"/>
  <c r="Y13" i="2"/>
  <c r="Y12" i="2"/>
  <c r="Y11" i="2"/>
  <c r="Y10" i="2"/>
  <c r="Y9" i="2"/>
  <c r="Y8" i="2"/>
  <c r="Y7" i="2"/>
  <c r="Y33" i="2" l="1"/>
  <c r="Y6" i="2"/>
  <c r="V26" i="2" l="1"/>
  <c r="V24" i="2"/>
  <c r="V23" i="2"/>
  <c r="V22" i="2"/>
  <c r="V21" i="2"/>
  <c r="V20" i="2"/>
  <c r="V19" i="2"/>
  <c r="V18" i="2"/>
  <c r="V17" i="2"/>
  <c r="V16" i="2"/>
  <c r="V15" i="2"/>
  <c r="V14" i="2"/>
  <c r="V13" i="2"/>
  <c r="V12" i="2"/>
  <c r="V11" i="2"/>
  <c r="V10" i="2"/>
  <c r="V9" i="2"/>
  <c r="V8" i="2"/>
  <c r="V7" i="2"/>
  <c r="V6" i="2"/>
  <c r="V5" i="2"/>
  <c r="H21" i="1" l="1"/>
  <c r="H22" i="1"/>
  <c r="H23" i="1"/>
  <c r="H24" i="1"/>
  <c r="H26" i="1"/>
  <c r="S24" i="2" l="1"/>
  <c r="S23" i="2"/>
  <c r="S22" i="2"/>
  <c r="S21" i="2"/>
  <c r="S20" i="2"/>
  <c r="S19" i="2"/>
  <c r="S18" i="2"/>
  <c r="S17" i="2"/>
  <c r="S16" i="2"/>
  <c r="S15" i="2"/>
  <c r="S14" i="2"/>
  <c r="S13" i="2"/>
  <c r="S12" i="2"/>
  <c r="S11" i="2"/>
  <c r="S10" i="2"/>
  <c r="S9" i="2"/>
  <c r="S8" i="2"/>
  <c r="S7" i="2"/>
  <c r="S6" i="2"/>
  <c r="S5" i="2"/>
  <c r="S33" i="2" l="1"/>
  <c r="P6" i="2"/>
  <c r="M6" i="2"/>
  <c r="J6" i="2"/>
  <c r="G6" i="2"/>
  <c r="D6" i="2"/>
  <c r="J25" i="2" l="1"/>
  <c r="P24" i="2"/>
  <c r="M22" i="2"/>
  <c r="P22" i="2"/>
  <c r="M24" i="2" l="1"/>
  <c r="J24" i="2"/>
  <c r="G24" i="2"/>
  <c r="D24" i="2"/>
  <c r="P13" i="2"/>
  <c r="M13" i="2"/>
  <c r="P5" i="2"/>
  <c r="P7" i="2"/>
  <c r="P8" i="2"/>
  <c r="P9" i="2"/>
  <c r="P10" i="2"/>
  <c r="P11" i="2"/>
  <c r="P12" i="2"/>
  <c r="P14" i="2"/>
  <c r="P15" i="2"/>
  <c r="P16" i="2"/>
  <c r="P17" i="2"/>
  <c r="P18" i="2"/>
  <c r="P19" i="2"/>
  <c r="P20" i="2"/>
  <c r="P21" i="2"/>
  <c r="P23" i="2"/>
  <c r="P26" i="2"/>
  <c r="G26" i="2"/>
  <c r="D26" i="2"/>
  <c r="J26" i="2"/>
  <c r="M26" i="2"/>
  <c r="J7" i="2"/>
  <c r="J8" i="2"/>
  <c r="J9" i="2"/>
  <c r="J10" i="2"/>
  <c r="J11" i="2"/>
  <c r="J12" i="2"/>
  <c r="J13" i="2"/>
  <c r="J14" i="2"/>
  <c r="J15" i="2"/>
  <c r="J16" i="2"/>
  <c r="J17" i="2"/>
  <c r="J18" i="2"/>
  <c r="J19" i="2"/>
  <c r="J20" i="2"/>
  <c r="J21" i="2"/>
  <c r="J22" i="2"/>
  <c r="J23" i="2"/>
  <c r="J5" i="2"/>
  <c r="G7" i="2"/>
  <c r="G8" i="2"/>
  <c r="G9" i="2"/>
  <c r="G10" i="2"/>
  <c r="G11" i="2"/>
  <c r="G12" i="2"/>
  <c r="G13" i="2"/>
  <c r="G14" i="2"/>
  <c r="G15" i="2"/>
  <c r="G16" i="2"/>
  <c r="G17" i="2"/>
  <c r="G18" i="2"/>
  <c r="G19" i="2"/>
  <c r="G20" i="2"/>
  <c r="G21" i="2"/>
  <c r="G22" i="2"/>
  <c r="G23" i="2"/>
  <c r="G5" i="2"/>
  <c r="D7" i="2"/>
  <c r="D8" i="2"/>
  <c r="D9" i="2"/>
  <c r="D10" i="2"/>
  <c r="D11" i="2"/>
  <c r="D12" i="2"/>
  <c r="D13" i="2"/>
  <c r="D14" i="2"/>
  <c r="D15" i="2"/>
  <c r="D16" i="2"/>
  <c r="D17" i="2"/>
  <c r="D18" i="2"/>
  <c r="D19" i="2"/>
  <c r="D20" i="2"/>
  <c r="D21" i="2"/>
  <c r="D22" i="2"/>
  <c r="D23" i="2"/>
  <c r="D5" i="2"/>
  <c r="M23" i="2"/>
  <c r="M21" i="2"/>
  <c r="M20" i="2"/>
  <c r="M19" i="2"/>
  <c r="M18" i="2"/>
  <c r="M17" i="2"/>
  <c r="M16" i="2"/>
  <c r="M15" i="2"/>
  <c r="M14" i="2"/>
  <c r="M12" i="2"/>
  <c r="M11" i="2"/>
  <c r="M10" i="2"/>
  <c r="M9" i="2"/>
  <c r="M8" i="2"/>
  <c r="M7" i="2"/>
  <c r="M5" i="2"/>
  <c r="M33" i="2" l="1"/>
  <c r="D33" i="2"/>
  <c r="G33" i="2"/>
  <c r="J33" i="2"/>
  <c r="P33" i="2"/>
</calcChain>
</file>

<file path=xl/comments1.xml><?xml version="1.0" encoding="utf-8"?>
<comments xmlns="http://schemas.openxmlformats.org/spreadsheetml/2006/main">
  <authors>
    <author>Catherine Chiong Meza</author>
    <author>Jan van steen</author>
    <author>Jan van Steen</author>
  </authors>
  <commentList>
    <comment ref="F5" authorId="0" shapeId="0">
      <text>
        <r>
          <rPr>
            <b/>
            <sz val="9"/>
            <color indexed="81"/>
            <rFont val="Tahoma"/>
            <family val="2"/>
          </rPr>
          <t>Catherine Chiong Meza:</t>
        </r>
        <r>
          <rPr>
            <sz val="9"/>
            <color indexed="81"/>
            <rFont val="Tahoma"/>
            <family val="2"/>
          </rPr>
          <t xml:space="preserve">
Inclusief onderzoek, onderwijs en opleidingen</t>
        </r>
      </text>
    </comment>
    <comment ref="G5" authorId="0" shapeId="0">
      <text>
        <r>
          <rPr>
            <b/>
            <sz val="9"/>
            <color indexed="81"/>
            <rFont val="Tahoma"/>
            <family val="2"/>
          </rPr>
          <t>Catherine Chiong Meza:</t>
        </r>
        <r>
          <rPr>
            <sz val="9"/>
            <color indexed="81"/>
            <rFont val="Tahoma"/>
            <family val="2"/>
          </rPr>
          <t xml:space="preserve">
Inclusief onderzoek, onderwijs en opleidingen</t>
        </r>
      </text>
    </comment>
    <comment ref="F17" authorId="1" shapeId="0">
      <text>
        <r>
          <rPr>
            <b/>
            <sz val="9"/>
            <color indexed="81"/>
            <rFont val="Tahoma"/>
            <family val="2"/>
          </rPr>
          <t>Jan van steen:</t>
        </r>
        <r>
          <rPr>
            <sz val="9"/>
            <color indexed="81"/>
            <rFont val="Tahoma"/>
            <family val="2"/>
          </rPr>
          <t xml:space="preserve">
onderzoek opgeteld op basis van afzonderlijke projecten</t>
        </r>
      </text>
    </comment>
    <comment ref="G17" authorId="1" shapeId="0">
      <text>
        <r>
          <rPr>
            <b/>
            <sz val="9"/>
            <color indexed="81"/>
            <rFont val="Tahoma"/>
            <family val="2"/>
          </rPr>
          <t>Jan van steen:</t>
        </r>
        <r>
          <rPr>
            <sz val="9"/>
            <color indexed="81"/>
            <rFont val="Tahoma"/>
            <family val="2"/>
          </rPr>
          <t xml:space="preserve">
onderzoek opgeteld op basis van afzonderlijke projecten</t>
        </r>
      </text>
    </comment>
    <comment ref="G18" authorId="2" shapeId="0">
      <text>
        <r>
          <rPr>
            <b/>
            <sz val="9"/>
            <color indexed="81"/>
            <rFont val="Tahoma"/>
            <family val="2"/>
          </rPr>
          <t>Jan van Steen:</t>
        </r>
        <r>
          <rPr>
            <sz val="9"/>
            <color indexed="81"/>
            <rFont val="Tahoma"/>
            <family val="2"/>
          </rPr>
          <t xml:space="preserve">
exclusief uitvoeringskosten eigen organisatie</t>
        </r>
      </text>
    </comment>
    <comment ref="E20" authorId="1" shapeId="0">
      <text>
        <r>
          <rPr>
            <b/>
            <sz val="9"/>
            <color indexed="81"/>
            <rFont val="Tahoma"/>
            <family val="2"/>
          </rPr>
          <t>Jan van steen:</t>
        </r>
        <r>
          <rPr>
            <sz val="9"/>
            <color indexed="81"/>
            <rFont val="Tahoma"/>
            <family val="2"/>
          </rPr>
          <t xml:space="preserve">
aangepast cijfer</t>
        </r>
      </text>
    </comment>
    <comment ref="G21" authorId="2" shapeId="0">
      <text>
        <r>
          <rPr>
            <b/>
            <sz val="9"/>
            <color indexed="81"/>
            <rFont val="Tahoma"/>
            <family val="2"/>
          </rPr>
          <t>Jan van Steen:</t>
        </r>
        <r>
          <rPr>
            <sz val="9"/>
            <color indexed="81"/>
            <rFont val="Tahoma"/>
            <family val="2"/>
          </rPr>
          <t xml:space="preserve">
inclusief uitvoeringskosten organisatie</t>
        </r>
      </text>
    </comment>
  </commentList>
</comments>
</file>

<file path=xl/comments2.xml><?xml version="1.0" encoding="utf-8"?>
<comments xmlns="http://schemas.openxmlformats.org/spreadsheetml/2006/main">
  <authors>
    <author>Catherine Chiong Meza</author>
    <author>Jan van Steen</author>
    <author>Jan van steen</author>
    <author>Robine Hofman</author>
    <author>Lionne Koens</author>
    <author>Rik Joosen</author>
  </authors>
  <commentList>
    <comment ref="L5" authorId="0" shapeId="0">
      <text>
        <r>
          <rPr>
            <b/>
            <sz val="9"/>
            <color indexed="81"/>
            <rFont val="Tahoma"/>
            <family val="2"/>
          </rPr>
          <t>Catherine Chiong Meza:</t>
        </r>
        <r>
          <rPr>
            <sz val="9"/>
            <color indexed="81"/>
            <rFont val="Tahoma"/>
            <family val="2"/>
          </rPr>
          <t xml:space="preserve">
Inclusief onderzoek, onderwijs en opleidingen
Cijfer 2012 aangepast op basis van jaarrekening 2013</t>
        </r>
      </text>
    </comment>
    <comment ref="O5" authorId="0" shapeId="0">
      <text>
        <r>
          <rPr>
            <b/>
            <sz val="9"/>
            <color indexed="81"/>
            <rFont val="Tahoma"/>
            <family val="2"/>
          </rPr>
          <t>Catherine Chiong Meza:</t>
        </r>
        <r>
          <rPr>
            <sz val="9"/>
            <color indexed="81"/>
            <rFont val="Tahoma"/>
            <family val="2"/>
          </rPr>
          <t xml:space="preserve">
Inclusief onderzoek, onderwijs en opleidingen</t>
        </r>
      </text>
    </comment>
    <comment ref="R5" authorId="0" shapeId="0">
      <text>
        <r>
          <rPr>
            <b/>
            <sz val="9"/>
            <color indexed="81"/>
            <rFont val="Tahoma"/>
            <family val="2"/>
          </rPr>
          <t>Catherine Chiong Meza:</t>
        </r>
        <r>
          <rPr>
            <sz val="9"/>
            <color indexed="81"/>
            <rFont val="Tahoma"/>
            <family val="2"/>
          </rPr>
          <t xml:space="preserve">
Inclusief onderzoek, onderwijs en opleidingen</t>
        </r>
      </text>
    </comment>
    <comment ref="R14" authorId="1" shapeId="0">
      <text>
        <r>
          <rPr>
            <b/>
            <sz val="9"/>
            <color indexed="81"/>
            <rFont val="Tahoma"/>
            <family val="2"/>
          </rPr>
          <t>Jan van Steen:</t>
        </r>
        <r>
          <rPr>
            <sz val="9"/>
            <color indexed="81"/>
            <rFont val="Tahoma"/>
            <family val="2"/>
          </rPr>
          <t xml:space="preserve">
cijfer bijgesteld op basis van jaarrekening 2015 t.o.v. cijfer jaarrekenin
g 2014</t>
        </r>
      </text>
    </comment>
    <comment ref="L17" authorId="2" shapeId="0">
      <text>
        <r>
          <rPr>
            <b/>
            <sz val="9"/>
            <color indexed="81"/>
            <rFont val="Tahoma"/>
            <family val="2"/>
          </rPr>
          <t>Jan van steen:</t>
        </r>
        <r>
          <rPr>
            <sz val="9"/>
            <color indexed="81"/>
            <rFont val="Tahoma"/>
            <family val="2"/>
          </rPr>
          <t xml:space="preserve">
onderzoek opgeteld op basis van afzonderlijke projecten</t>
        </r>
      </text>
    </comment>
    <comment ref="O17" authorId="2" shapeId="0">
      <text>
        <r>
          <rPr>
            <b/>
            <sz val="9"/>
            <color indexed="81"/>
            <rFont val="Tahoma"/>
            <family val="2"/>
          </rPr>
          <t>Jan van steen:</t>
        </r>
        <r>
          <rPr>
            <sz val="9"/>
            <color indexed="81"/>
            <rFont val="Tahoma"/>
            <family val="2"/>
          </rPr>
          <t xml:space="preserve">
onderzoek opgeteld op basis van afzonderlijke projecten</t>
        </r>
      </text>
    </comment>
    <comment ref="Q17" authorId="1" shapeId="0">
      <text>
        <r>
          <rPr>
            <b/>
            <sz val="9"/>
            <color indexed="81"/>
            <rFont val="Tahoma"/>
            <family val="2"/>
          </rPr>
          <t>Jan van Steen:</t>
        </r>
        <r>
          <rPr>
            <sz val="9"/>
            <color indexed="81"/>
            <rFont val="Tahoma"/>
            <family val="2"/>
          </rPr>
          <t xml:space="preserve">
bijgesteld cijfer obv jaarverslag 2015</t>
        </r>
      </text>
    </comment>
    <comment ref="R17" authorId="2" shapeId="0">
      <text>
        <r>
          <rPr>
            <b/>
            <sz val="9"/>
            <color indexed="81"/>
            <rFont val="Tahoma"/>
            <family val="2"/>
          </rPr>
          <t>Jan van steen:</t>
        </r>
        <r>
          <rPr>
            <sz val="9"/>
            <color indexed="81"/>
            <rFont val="Tahoma"/>
            <family val="2"/>
          </rPr>
          <t xml:space="preserve">
onderzoek opgeteld op basis van afzonderlijke projecten</t>
        </r>
      </text>
    </comment>
    <comment ref="U17" authorId="2" shapeId="0">
      <text>
        <r>
          <rPr>
            <b/>
            <sz val="9"/>
            <color indexed="81"/>
            <rFont val="Tahoma"/>
            <family val="2"/>
          </rPr>
          <t>Jan van steen:</t>
        </r>
        <r>
          <rPr>
            <sz val="9"/>
            <color indexed="81"/>
            <rFont val="Tahoma"/>
            <family val="2"/>
          </rPr>
          <t xml:space="preserve">
onderzoek opgeteld op basis van afzonderlijke projecten</t>
        </r>
      </text>
    </comment>
    <comment ref="X17" authorId="3" shapeId="0">
      <text>
        <r>
          <rPr>
            <b/>
            <sz val="9"/>
            <color indexed="81"/>
            <rFont val="Tahoma"/>
            <family val="2"/>
          </rPr>
          <t>Robine Hofman:</t>
        </r>
        <r>
          <rPr>
            <sz val="9"/>
            <color indexed="81"/>
            <rFont val="Tahoma"/>
            <family val="2"/>
          </rPr>
          <t xml:space="preserve">
onderzoek opgeteld op basis van afzonderlijke projecten</t>
        </r>
      </text>
    </comment>
    <comment ref="O18" authorId="1" shapeId="0">
      <text>
        <r>
          <rPr>
            <b/>
            <sz val="9"/>
            <color indexed="81"/>
            <rFont val="Tahoma"/>
            <family val="2"/>
          </rPr>
          <t>Jan van Steen:</t>
        </r>
        <r>
          <rPr>
            <sz val="9"/>
            <color indexed="81"/>
            <rFont val="Tahoma"/>
            <family val="2"/>
          </rPr>
          <t xml:space="preserve">
exclusief uitvoeringskosten eigen organisatie</t>
        </r>
      </text>
    </comment>
    <comment ref="R18" authorId="1" shapeId="0">
      <text>
        <r>
          <rPr>
            <b/>
            <sz val="9"/>
            <color indexed="81"/>
            <rFont val="Tahoma"/>
            <family val="2"/>
          </rPr>
          <t>Jan van Steen:</t>
        </r>
        <r>
          <rPr>
            <sz val="9"/>
            <color indexed="81"/>
            <rFont val="Tahoma"/>
            <family val="2"/>
          </rPr>
          <t xml:space="preserve">
exclusief uitvoeringskosten eigen organisatie</t>
        </r>
      </text>
    </comment>
    <comment ref="U18" authorId="1" shapeId="0">
      <text>
        <r>
          <rPr>
            <b/>
            <sz val="9"/>
            <color indexed="81"/>
            <rFont val="Tahoma"/>
            <family val="2"/>
          </rPr>
          <t>Jan van Steen:</t>
        </r>
        <r>
          <rPr>
            <sz val="9"/>
            <color indexed="81"/>
            <rFont val="Tahoma"/>
            <family val="2"/>
          </rPr>
          <t xml:space="preserve">
exclusief uitvoeringskosten eigen organisatie</t>
        </r>
      </text>
    </comment>
    <comment ref="X18" authorId="3" shapeId="0">
      <text>
        <r>
          <rPr>
            <b/>
            <sz val="9"/>
            <color indexed="81"/>
            <rFont val="Tahoma"/>
            <family val="2"/>
          </rPr>
          <t>Robine Hofman:</t>
        </r>
        <r>
          <rPr>
            <sz val="9"/>
            <color indexed="81"/>
            <rFont val="Tahoma"/>
            <family val="2"/>
          </rPr>
          <t xml:space="preserve">
excl uitvoeringskosten eigen organisatie</t>
        </r>
      </text>
    </comment>
    <comment ref="AA18" authorId="3" shapeId="0">
      <text>
        <r>
          <rPr>
            <b/>
            <sz val="9"/>
            <color indexed="81"/>
            <rFont val="Tahoma"/>
            <family val="2"/>
          </rPr>
          <t>Robine Hofman:</t>
        </r>
        <r>
          <rPr>
            <sz val="9"/>
            <color indexed="81"/>
            <rFont val="Tahoma"/>
            <family val="2"/>
          </rPr>
          <t xml:space="preserve">
excl uitvoeringskosten eigen organisatie</t>
        </r>
      </text>
    </comment>
    <comment ref="AD18" authorId="3" shapeId="0">
      <text>
        <r>
          <rPr>
            <b/>
            <sz val="9"/>
            <color indexed="81"/>
            <rFont val="Tahoma"/>
            <family val="2"/>
          </rPr>
          <t>Robine Hofman:</t>
        </r>
        <r>
          <rPr>
            <sz val="9"/>
            <color indexed="81"/>
            <rFont val="Tahoma"/>
            <family val="2"/>
          </rPr>
          <t xml:space="preserve">
excl uitvoeringskosten eigen organisatie</t>
        </r>
      </text>
    </comment>
    <comment ref="AG18" authorId="4" shapeId="0">
      <text>
        <r>
          <rPr>
            <b/>
            <sz val="9"/>
            <color indexed="81"/>
            <rFont val="Tahoma"/>
            <charset val="1"/>
          </rPr>
          <t>Lionne Koens:</t>
        </r>
        <r>
          <rPr>
            <sz val="9"/>
            <color indexed="81"/>
            <rFont val="Tahoma"/>
            <charset val="1"/>
          </rPr>
          <t xml:space="preserve">
excl. Uitvoeringskosten eigen organisatie.</t>
        </r>
      </text>
    </comment>
    <comment ref="AJ18" authorId="4" shapeId="0">
      <text>
        <r>
          <rPr>
            <b/>
            <sz val="9"/>
            <color indexed="81"/>
            <rFont val="Tahoma"/>
            <charset val="1"/>
          </rPr>
          <t>Lionne Koens:</t>
        </r>
        <r>
          <rPr>
            <sz val="9"/>
            <color indexed="81"/>
            <rFont val="Tahoma"/>
            <charset val="1"/>
          </rPr>
          <t xml:space="preserve">
excl. Uitvoeringskosten eigen organisatie.</t>
        </r>
      </text>
    </comment>
    <comment ref="AM18" authorId="5" shapeId="0">
      <text>
        <r>
          <rPr>
            <b/>
            <sz val="9"/>
            <color indexed="81"/>
            <rFont val="Tahoma"/>
            <charset val="1"/>
          </rPr>
          <t>Rik Joosen:</t>
        </r>
        <r>
          <rPr>
            <sz val="9"/>
            <color indexed="81"/>
            <rFont val="Tahoma"/>
            <charset val="1"/>
          </rPr>
          <t xml:space="preserve">
Excl. Uitvoeringskosten eigen organisatie
</t>
        </r>
      </text>
    </comment>
    <comment ref="I20" authorId="2" shapeId="0">
      <text>
        <r>
          <rPr>
            <b/>
            <sz val="9"/>
            <color indexed="81"/>
            <rFont val="Tahoma"/>
            <family val="2"/>
          </rPr>
          <t>Jan van steen:</t>
        </r>
        <r>
          <rPr>
            <sz val="9"/>
            <color indexed="81"/>
            <rFont val="Tahoma"/>
            <family val="2"/>
          </rPr>
          <t xml:space="preserve">
aangepast cijfer</t>
        </r>
      </text>
    </comment>
    <comment ref="O21" authorId="1" shapeId="0">
      <text>
        <r>
          <rPr>
            <b/>
            <sz val="9"/>
            <color indexed="81"/>
            <rFont val="Tahoma"/>
            <family val="2"/>
          </rPr>
          <t>Jan van Steen:</t>
        </r>
        <r>
          <rPr>
            <sz val="9"/>
            <color indexed="81"/>
            <rFont val="Tahoma"/>
            <family val="2"/>
          </rPr>
          <t xml:space="preserve">
inclusief uitvoeringskosten organisatie</t>
        </r>
      </text>
    </comment>
    <comment ref="R21" authorId="1" shapeId="0">
      <text>
        <r>
          <rPr>
            <b/>
            <sz val="9"/>
            <color indexed="81"/>
            <rFont val="Tahoma"/>
            <family val="2"/>
          </rPr>
          <t>Jan van Steen:</t>
        </r>
        <r>
          <rPr>
            <sz val="9"/>
            <color indexed="81"/>
            <rFont val="Tahoma"/>
            <family val="2"/>
          </rPr>
          <t xml:space="preserve">
inclusief uitvoeringskosten organisatie; cijfer bijgesteld obv jaarrekening 2016</t>
        </r>
      </text>
    </comment>
    <comment ref="U21" authorId="1" shapeId="0">
      <text>
        <r>
          <rPr>
            <b/>
            <sz val="9"/>
            <color indexed="81"/>
            <rFont val="Tahoma"/>
            <family val="2"/>
          </rPr>
          <t>Jan van Steen:</t>
        </r>
        <r>
          <rPr>
            <sz val="9"/>
            <color indexed="81"/>
            <rFont val="Tahoma"/>
            <family val="2"/>
          </rPr>
          <t xml:space="preserve">
inclusief uitvoeringskosten organisatie</t>
        </r>
      </text>
    </comment>
    <comment ref="AI24" authorId="4" shapeId="0">
      <text>
        <r>
          <rPr>
            <b/>
            <sz val="9"/>
            <color indexed="81"/>
            <rFont val="Tahoma"/>
            <charset val="1"/>
          </rPr>
          <t>Lionne Koens:</t>
        </r>
        <r>
          <rPr>
            <sz val="9"/>
            <color indexed="81"/>
            <rFont val="Tahoma"/>
            <charset val="1"/>
          </rPr>
          <t xml:space="preserve">
3,493934 wanneer we geen rekening houden met vrijgevallen projecten uit eerdere jaren
</t>
        </r>
      </text>
    </comment>
    <comment ref="AJ24" authorId="4" shapeId="0">
      <text>
        <r>
          <rPr>
            <b/>
            <sz val="9"/>
            <color indexed="81"/>
            <rFont val="Tahoma"/>
            <charset val="1"/>
          </rPr>
          <t>Lionne Koens:</t>
        </r>
        <r>
          <rPr>
            <sz val="9"/>
            <color indexed="81"/>
            <rFont val="Tahoma"/>
            <charset val="1"/>
          </rPr>
          <t xml:space="preserve">
Doordat dit jaar een vrijval van € 1,848 miljoen uit oude jaren is gebruikt voor onderzoek, komen de totale bestedingen aan onderzoek hoger uit dan de totale lasten.
</t>
        </r>
      </text>
    </comment>
    <comment ref="C27" authorId="5" shapeId="0">
      <text>
        <r>
          <rPr>
            <b/>
            <sz val="9"/>
            <color indexed="81"/>
            <rFont val="Tahoma"/>
            <charset val="1"/>
          </rPr>
          <t>Rik Joosen:</t>
        </r>
        <r>
          <rPr>
            <sz val="9"/>
            <color indexed="81"/>
            <rFont val="Tahoma"/>
            <charset val="1"/>
          </rPr>
          <t xml:space="preserve">
som van bijdragen aan onderzoeksprojecten uit bijlage
</t>
        </r>
      </text>
    </comment>
    <comment ref="F27" authorId="5" shapeId="0">
      <text>
        <r>
          <rPr>
            <b/>
            <sz val="9"/>
            <color indexed="81"/>
            <rFont val="Tahoma"/>
            <charset val="1"/>
          </rPr>
          <t>Rik Joosen:</t>
        </r>
        <r>
          <rPr>
            <sz val="9"/>
            <color indexed="81"/>
            <rFont val="Tahoma"/>
            <charset val="1"/>
          </rPr>
          <t xml:space="preserve">
som van bijdragen aan onderzoeksprojecten uit bijlage</t>
        </r>
      </text>
    </comment>
    <comment ref="I27" authorId="5" shapeId="0">
      <text>
        <r>
          <rPr>
            <b/>
            <sz val="9"/>
            <color indexed="81"/>
            <rFont val="Tahoma"/>
            <charset val="1"/>
          </rPr>
          <t>Rik Joosen:</t>
        </r>
        <r>
          <rPr>
            <sz val="9"/>
            <color indexed="81"/>
            <rFont val="Tahoma"/>
            <charset val="1"/>
          </rPr>
          <t xml:space="preserve">
som van bijdragen aan onderzoeksprojecten uit bijlage</t>
        </r>
      </text>
    </comment>
    <comment ref="L27" authorId="5" shapeId="0">
      <text>
        <r>
          <rPr>
            <b/>
            <sz val="9"/>
            <color indexed="81"/>
            <rFont val="Tahoma"/>
            <charset val="1"/>
          </rPr>
          <t>Rik Joosen:</t>
        </r>
        <r>
          <rPr>
            <sz val="9"/>
            <color indexed="81"/>
            <rFont val="Tahoma"/>
            <charset val="1"/>
          </rPr>
          <t xml:space="preserve">
som van bijdragen aan onderzoeksprojecten uit bijlage</t>
        </r>
      </text>
    </comment>
    <comment ref="O27" authorId="5" shapeId="0">
      <text>
        <r>
          <rPr>
            <b/>
            <sz val="9"/>
            <color indexed="81"/>
            <rFont val="Tahoma"/>
            <charset val="1"/>
          </rPr>
          <t>Rik Joosen:</t>
        </r>
        <r>
          <rPr>
            <sz val="9"/>
            <color indexed="81"/>
            <rFont val="Tahoma"/>
            <charset val="1"/>
          </rPr>
          <t xml:space="preserve">
som van bijdragen aan onderzoeksprojecten uit bijlage B
</t>
        </r>
      </text>
    </comment>
    <comment ref="U27" authorId="5" shapeId="0">
      <text>
        <r>
          <rPr>
            <b/>
            <sz val="9"/>
            <color indexed="81"/>
            <rFont val="Tahoma"/>
            <charset val="1"/>
          </rPr>
          <t>Rik Joosen:</t>
        </r>
        <r>
          <rPr>
            <sz val="9"/>
            <color indexed="81"/>
            <rFont val="Tahoma"/>
            <charset val="1"/>
          </rPr>
          <t xml:space="preserve">
Categorie toekenningen is Behandeling/begeleiding
</t>
        </r>
      </text>
    </comment>
    <comment ref="AG31" authorId="5" shapeId="0">
      <text>
        <r>
          <rPr>
            <b/>
            <sz val="9"/>
            <color indexed="81"/>
            <rFont val="Tahoma"/>
            <family val="2"/>
          </rPr>
          <t>Rik Joosen:</t>
        </r>
        <r>
          <rPr>
            <sz val="9"/>
            <color indexed="81"/>
            <rFont val="Tahoma"/>
            <family val="2"/>
          </rPr>
          <t xml:space="preserve">
Op basis van cbf.nl</t>
        </r>
      </text>
    </comment>
    <comment ref="AJ31" authorId="5" shapeId="0">
      <text>
        <r>
          <rPr>
            <b/>
            <sz val="9"/>
            <color indexed="81"/>
            <rFont val="Tahoma"/>
            <family val="2"/>
          </rPr>
          <t>Rik Joosen:</t>
        </r>
        <r>
          <rPr>
            <sz val="9"/>
            <color indexed="81"/>
            <rFont val="Tahoma"/>
            <family val="2"/>
          </rPr>
          <t xml:space="preserve">
Op basis van cbf.nl</t>
        </r>
      </text>
    </comment>
  </commentList>
</comments>
</file>

<file path=xl/sharedStrings.xml><?xml version="1.0" encoding="utf-8"?>
<sst xmlns="http://schemas.openxmlformats.org/spreadsheetml/2006/main" count="326" uniqueCount="190">
  <si>
    <t>Naam</t>
  </si>
  <si>
    <t>Gebied</t>
  </si>
  <si>
    <t>Website</t>
  </si>
  <si>
    <t>Koningin Wilhelmina Fonds</t>
  </si>
  <si>
    <t>Kankerbestrijding</t>
  </si>
  <si>
    <t>www.kwfkankerbestrijding.nl</t>
  </si>
  <si>
    <t>Nederlandse Hartstichting</t>
  </si>
  <si>
    <t>Hart- en vaatziekten</t>
  </si>
  <si>
    <t>www.hartstichting.nl/</t>
  </si>
  <si>
    <t>Nierziekten</t>
  </si>
  <si>
    <t>www.nierstichting.nl/</t>
  </si>
  <si>
    <t>Reumatische aandoeningen</t>
  </si>
  <si>
    <t>www.reumafonds.nl</t>
  </si>
  <si>
    <t>Nederlandse  Brandwonden Stichting</t>
  </si>
  <si>
    <t>Brandwonden en de genezing ervan</t>
  </si>
  <si>
    <t>www.brandwonden.nl</t>
  </si>
  <si>
    <t>Bestrijding diabetes</t>
  </si>
  <si>
    <t>www.diabetesfonds.nl</t>
  </si>
  <si>
    <t>Prinses Beatrix Fonds</t>
  </si>
  <si>
    <t>Bestrijding spierziektes en bewegingsstoornissen</t>
  </si>
  <si>
    <t>www.prinsesbeatrixfonds.nl</t>
  </si>
  <si>
    <t>Maag Lever Darm Stichting</t>
  </si>
  <si>
    <t>Maag-, lever- en darmstoornissen</t>
  </si>
  <si>
    <t>www.mlds.nl</t>
  </si>
  <si>
    <t>Hersenstichting Nederland</t>
  </si>
  <si>
    <t>Hersenaandoeningen</t>
  </si>
  <si>
    <t>www.hersenstichting.nl</t>
  </si>
  <si>
    <t>Stichting Aids Fonds</t>
  </si>
  <si>
    <t>Bestrijding aids</t>
  </si>
  <si>
    <t>www.aidsfonds.nl</t>
  </si>
  <si>
    <t>Psychische problemen</t>
  </si>
  <si>
    <t>Stichting MS Research</t>
  </si>
  <si>
    <t>Multiple Sclerose</t>
  </si>
  <si>
    <t>www.msresearch.nl</t>
  </si>
  <si>
    <t>Alzheimer Nederland</t>
  </si>
  <si>
    <t>Dementie</t>
  </si>
  <si>
    <t>www.alzheimer-nederland.nl</t>
  </si>
  <si>
    <t>Epilepsie</t>
  </si>
  <si>
    <t>www.epilepsiefonds.nl</t>
  </si>
  <si>
    <t>lasten</t>
  </si>
  <si>
    <t>onderzoek</t>
  </si>
  <si>
    <t>% onderzoek</t>
  </si>
  <si>
    <t>Nierstichting Nederland</t>
  </si>
  <si>
    <t>Epilepsie Fonds </t>
  </si>
  <si>
    <t>Totaal</t>
  </si>
  <si>
    <t>Diabetesfonds</t>
  </si>
  <si>
    <t>Diabetesfonds Bestrijding</t>
  </si>
  <si>
    <t>Longfonds (voorheen Astma Fonds)</t>
  </si>
  <si>
    <t>?</t>
  </si>
  <si>
    <t>Noten</t>
  </si>
  <si>
    <t>- Astmafonds 2009: geconsolideerd jaarrekening</t>
  </si>
  <si>
    <t>- Cijfers KWF bevatten naast onderzoek ook onderwijs en opleiding, maar deze zijn niet apart gespecificeerd</t>
  </si>
  <si>
    <t>Bron: jaarverslagen/ jaarrekeningen</t>
  </si>
  <si>
    <t>- Het boekjaar bij ISAO loopt 1 november tot en met 31 oktober  (bijvoorbeeld: 2012 = 1 november 2011 - 31 oktober 2012)</t>
  </si>
  <si>
    <t>Bestrijding longziekten</t>
  </si>
  <si>
    <t>Longfonds (voorheen Astmafonds)</t>
  </si>
  <si>
    <t>Nederlandse Cystic Fybrosis Stichting</t>
  </si>
  <si>
    <t>Cystic Fybrosis</t>
  </si>
  <si>
    <t>Verstandelijk gehandicapten/revalidatie</t>
  </si>
  <si>
    <t>Tuberculose</t>
  </si>
  <si>
    <t>www.alzheimer.nl/</t>
  </si>
  <si>
    <t>www.ncfs.nl</t>
  </si>
  <si>
    <t>www.meedoenmogelijkmaken.nl</t>
  </si>
  <si>
    <t>www.tuberculose.nl</t>
  </si>
  <si>
    <t>Het percentage onderzoek is berekend ten opzichte van de totale lasten van het betreffende fonds</t>
  </si>
  <si>
    <t>Trombose</t>
  </si>
  <si>
    <t xml:space="preserve">www.trombosestichting.nl </t>
  </si>
  <si>
    <t>- Brandwondenstichting: enkelvoudige jaarrekening</t>
  </si>
  <si>
    <t>www.longfonds.nl/</t>
  </si>
  <si>
    <t>- MLDS: omvang onderzoek uit tabel "toelichting op baten en lasten" in de jaarrekening</t>
  </si>
  <si>
    <t>www.als.nl</t>
  </si>
  <si>
    <t>- Het Aids Fonds is sinds 1 januari 2013 onderdeel van de Stichting Aids Fonds – STOP AIDS NOW! – Soa Aids Nederland.</t>
  </si>
  <si>
    <t>ALS (aandoening zenuwstelsel)</t>
  </si>
  <si>
    <t>Aids Fonds</t>
  </si>
  <si>
    <t>Diabetes Fonds</t>
  </si>
  <si>
    <t>Johanna Kinderfonds</t>
  </si>
  <si>
    <t>KWF Kankerbestrijding</t>
  </si>
  <si>
    <t>Longfonds</t>
  </si>
  <si>
    <t>Nederlandse Brandwonden Stichting</t>
  </si>
  <si>
    <t>Nederlandse Cystic Fibrosis Stichting</t>
  </si>
  <si>
    <t>Prinses Beatrix Spierfonds</t>
  </si>
  <si>
    <t>Leden Samenwerkende GezondheidsFondsen</t>
  </si>
  <si>
    <t>Lasten Gezondheidsfondsen (in M€) en hun onderzoeksaandeel</t>
  </si>
  <si>
    <t>Overzicht van Gezondheidsfondsen, hun budgetten voor onderzoek, in miljoen euro en het onderzoeksbudget als % van de totale lasten</t>
  </si>
  <si>
    <t>- Per 1 januari 2013 is het Tom Voûte Fonds met KiKa als verkrijgende stichting gefuseerd.</t>
  </si>
  <si>
    <t>Kankerbestrijding bij kinderen</t>
  </si>
  <si>
    <t>www.kika.nl/</t>
  </si>
  <si>
    <t>- Het Aids Fonds is sinds 1 januari 2013 onderdeel van de Stichting Aids Fonds – STOP AIDS NOW! – Soa Aids Nederland. Cijfers hebben alleen betrekking op Aids fonds.</t>
  </si>
  <si>
    <t>Stichting Kika *</t>
  </si>
  <si>
    <t>Internationale St. Alzheimer onderzoek (ISAO) *</t>
  </si>
  <si>
    <t>Trombosestichting Nederland *</t>
  </si>
  <si>
    <t>Stichting ALS *</t>
  </si>
  <si>
    <t>KNCV Tuberculosefonds *</t>
  </si>
  <si>
    <t>* Geen lid van de Samenwerkende Gezondheidsfondsen (SGF)</t>
  </si>
  <si>
    <t xml:space="preserve">Maag Lever Darm Stichting </t>
  </si>
  <si>
    <t>Fonds verstandelijk gehandicapten *</t>
  </si>
  <si>
    <t>Revalidatiefonds *</t>
  </si>
  <si>
    <t>- Over het Johanna Kinderfonds is geen specifieke informatie over de financiering van wetenschappelijk onderzoek gevonden</t>
  </si>
  <si>
    <t>Stichting KiKa *</t>
  </si>
  <si>
    <t xml:space="preserve">Toelichting op KWF-cijfers 2015: </t>
  </si>
  <si>
    <t>De uitgaven in 2015 zijn lager dan in 2014 omdat in 2014 een grote besteding werd gedaan van € 21,3 miljoen aan onderzoeksprojecten uit het Alpe d’HuZes/ KWF-fonds, die in eerste instantie stond begroot voor 2013.</t>
  </si>
  <si>
    <t>De onderzoeksuitgaven zijn in het jaarverslag vanaf 2014 met name te vinden onder het kopje "meer genezing"</t>
  </si>
  <si>
    <t>Nierstichting</t>
  </si>
  <si>
    <t>Waar komen de cijfers vandaan?</t>
  </si>
  <si>
    <t>Het percentage onderzoek is berekend ten opzichte van de totale lasten van het betreffende fonds, inclusief de uitgaven voor fondstenwerving</t>
  </si>
  <si>
    <t>Brandwondenstichting</t>
  </si>
  <si>
    <t>Stichting KiKa</t>
  </si>
  <si>
    <t xml:space="preserve">Trombosestichting Nederland </t>
  </si>
  <si>
    <t xml:space="preserve">Stichting ALS </t>
  </si>
  <si>
    <t xml:space="preserve">KNCV Tuberculosefonds </t>
  </si>
  <si>
    <t xml:space="preserve">Fonds </t>
  </si>
  <si>
    <t>Vindplaats</t>
  </si>
  <si>
    <t>Aparte jaarrekening:  staat van baten en lasten, uitgaven wetenschappelijk onderzoek</t>
  </si>
  <si>
    <t>Jaarrekening; staat van baten en lasten; post 'wetenschappelijk onderzoek'</t>
  </si>
  <si>
    <t>Financiële jaarstukken; staat van baten en lasten; post 'wetenschappelijk onderzoek'</t>
  </si>
  <si>
    <t>Jaarrekening (onderdeel jaarverslag); staat van baten en lasten; post 'wetenschappelijk onderzoek'</t>
  </si>
  <si>
    <t>- De Internationale Stichting Alzheimer Onderzoek (ISAO) en Alzheimer Nederland zijn per 1 april 2016 samengegaan.</t>
  </si>
  <si>
    <t>Jaarverslag, onderdeel financiën; staat van baten en lasten; bijdrage onderzoeksprojecten</t>
  </si>
  <si>
    <t>Jaarverslag, onderdeel jaarekening; staat van baten en lasten; post 'onderzoek en innovatie'</t>
  </si>
  <si>
    <t xml:space="preserve">- Vanaf 2013 is een deel van de uitgaven van Stichting Kika besteed aan de bouw van het Prinses Maxima Centrum voor kinderoncologie. Dit geldt in het bijzonder voor het jaar 2014. financiering vindt voor een belangrijk deel plaats vanuit bestemmingsreserves.  </t>
  </si>
  <si>
    <t xml:space="preserve">- Vanaf 2013 is een deel van de uitgaven van Stichting Kika besteed aan de bouw van het Prinses Maxima Centrum voor kinderoncologie. </t>
  </si>
  <si>
    <t xml:space="preserve">   Dit geldt in het bijzonder voor het jaar 2014. financiering vindt voor een belangrijk deel plaats vanuit bestemmingsreserves.  </t>
  </si>
  <si>
    <t>Jaarrekening: Toelichting op de staat van baten en lasten; onderzoek en innovatie</t>
  </si>
  <si>
    <t>HandicapNL</t>
  </si>
  <si>
    <t>ReumaNederland</t>
  </si>
  <si>
    <t>HandicapNL (voorheen Stichting meedoen mogelijk maken)</t>
  </si>
  <si>
    <t>Alzheimer Nederland *</t>
  </si>
  <si>
    <t>* Sinds 1 april 2016 zijn Alzheimer Nederland en de Internationale Stichting Alzheimer Onderzoek (ISAO) verder gegaan als één organisatie onder de naam Alzheimer Nederland</t>
  </si>
  <si>
    <t>** Per januari 2019 zijn de drie stichtingen MIND Fonds Psychische
Gezondheid, MIND Korrelatie en MIND gefuseerd. Het betreft een juridische
fusie waarbij MIND Fonds Psychische Gezondheid de verkrijgende partij is en
voortaan verder gaat onder de naam MIND.</t>
  </si>
  <si>
    <t>** Per januari 2019 zijn de drie stichtingen MIND Fonds Psychische
Gezondheid, MIND Korrelatie en MIND gefuseerd. Het betreft een juridische
fusie waarbij MIND Fonds Psychische Gezondheid de verkrijgende partij is en 
voortaan verder gaat onder de naam MIND.</t>
  </si>
  <si>
    <t>- HandicapNL is per 2017 het overkoepelende 'merk' van Stichting meedoen mogelijk maken. Hieronder vallen het fonds Verstandelijk gehandicapten en het Revalidatiefonds.</t>
  </si>
  <si>
    <t>- HandicapNL is per 2018 officieel gestopt met het financieren van wetenschappelijk
onderzoek en zegt dit in de jaren daarvoor afgebouwd te hebben (bedragen zijn niet eenduidig te vinden in het JV). Hun lasten worden wel meegenomen in het totaal.</t>
  </si>
  <si>
    <t>MIND (voormalig Fonds Psychische Gezondheid)</t>
  </si>
  <si>
    <t>- MIND had in 2018 geen subsidieprogramma en dus geen onderzoek gefinancieerd.</t>
  </si>
  <si>
    <t>-</t>
  </si>
  <si>
    <t>MIND **</t>
  </si>
  <si>
    <t>EpilepsieNL</t>
  </si>
  <si>
    <t>EpilepsieNL***</t>
  </si>
  <si>
    <t>*** Per januari 2020 is het Epilepsie Fonds samen gegaan met de Epilepsie Vereniging Nederland. Sinds april 2021 gaan zij verder onder de naam EpilepsieNL.</t>
  </si>
  <si>
    <t>- Vanaf 2019 dalen de uitgaven van KNCV Tuberculosestichting flink, vanwege het geleidelijk eindigen van het Challenge TB project van USAID. 2019-2021 wordt beschouwd als een transitieperiode om de organisatie aan te passen op het nieuwe inkomstenniveau.</t>
  </si>
  <si>
    <t>MIND</t>
  </si>
  <si>
    <t>www.wijzijnmind.nl</t>
  </si>
  <si>
    <t xml:space="preserve">Jaarrekening: staat van baten en lasten, onderdeel lasten , lasten voor doelstelling 'echte oplossingen'. </t>
  </si>
  <si>
    <t>Jaarrekening, staat van baten en lasten, onderdeel Wetenschappelijk Onderzoek</t>
  </si>
  <si>
    <t xml:space="preserve">Aan het eind van het jaarverslag staat een overzicht van projecten. De projecten voor wetenschappelijk onderzoek zijn opgeteld. Voor 2018 en 2019 is navraag gedaan bij MIND. Voor 2021 staat, gelijk aan 2018, 2019 en 2020 dat er geen open subsidieprogramma is geweest. Ze voeren zelf peilingen uit als onderzoek. </t>
  </si>
  <si>
    <t>% onderzoek 2021</t>
  </si>
  <si>
    <t>Jaarverslag, onderdeel jaarrekening; specificatie besteed aan doelstellingen, totaal 'oncologisch wetenschappelijk onderzoek'</t>
  </si>
  <si>
    <t>Formulier publicatieplicht fondsenwervende instellingen, staat van baten en lasten, onderzoek</t>
  </si>
  <si>
    <t xml:space="preserve">Jaarverslag, onderdeel jaarrekening; lasten; specificatie en verdeling kosten naar bestemming; subsidies en bijdragen (komt overeen met bedrag dat eerder genoemd wordt als besteed aan onderzoek. </t>
  </si>
  <si>
    <t xml:space="preserve">Jaarrekening: staat van baten en lasten, onderdeel lasten , waaronder Doelstelling onderzoek. </t>
  </si>
  <si>
    <t>Jaarrekening: staat van baten en lasten, onderdeel lasten , Wetenschappelijk onderzoek</t>
  </si>
  <si>
    <t xml:space="preserve">Percentage onderzoek uit het erkenningsrapport op www.cbf.nl bekeken. Komt (zeker gezien mogelijk afrondingsverschil) overeen met lasten van 'Behandelen ziektelast'. Deze laatste is opgenomen. </t>
  </si>
  <si>
    <t>Jaarrekening; staat van baten en lasten; doelstelling 3; genezing hiv; financiele bijdragen aan derden</t>
  </si>
  <si>
    <t xml:space="preserve">Jaarrekening; staat van baten en lasten in bijlage; post 'wetenschappelijk onderzoek TSN' </t>
  </si>
  <si>
    <t>Stichting meedoen mogelijk maken / Handicap NL</t>
  </si>
  <si>
    <t>Met uitzondering van 2011 zijn in de jaarverslagen geen gegevens over onderzoek te vinden, projecten op de website gaan ook niet over onderzoek</t>
  </si>
  <si>
    <t>Jaarverslag, onderdeel financiële rapportage; staat van baten en lasten; post 'onderzoek' (research)</t>
  </si>
  <si>
    <t>Nationaal MS Fonds</t>
  </si>
  <si>
    <t>Oogfonds</t>
  </si>
  <si>
    <t>Metakids</t>
  </si>
  <si>
    <t>KNCV Tuberculose Fonds</t>
  </si>
  <si>
    <t>Parkinson NL</t>
  </si>
  <si>
    <t>* Stichting meedoen mogelijk maken is op 1 juni 2011 de overkoepelende stichting van het fonds Verstandelijk gehandicapten en het Revalidatiefonds. Deze heet nu Handicap NL</t>
  </si>
  <si>
    <t>Handicap NL*</t>
  </si>
  <si>
    <t>Stichting ALS Nederland</t>
  </si>
  <si>
    <t>Trombosestichting</t>
  </si>
  <si>
    <t>Ja</t>
  </si>
  <si>
    <t>* Geen lid van de Samenwerkende Gezondheidsfondsen (SGF) op 21-07-22</t>
  </si>
  <si>
    <t>KNCV Tuberculosefonds</t>
  </si>
  <si>
    <t>Stichting ALS</t>
  </si>
  <si>
    <t>Nederlandse Cystic Fybrosis Stichting*</t>
  </si>
  <si>
    <t>Trombosestichting Nederland</t>
  </si>
  <si>
    <t>EpilepsieNL*</t>
  </si>
  <si>
    <t>Jaarverslag, Bijlage A, Onerzicht toekenningen JKF Kindrfonds 2020, Wetenschappelijk onderzoek</t>
  </si>
  <si>
    <t>Overzicht lastenverdeling, verstrekte projectbijdragen onderzoek</t>
  </si>
  <si>
    <t>Jaarrekening, staat van baten en lasten, doelstelling onderzoek naar metabole ziekten, directe kosten (vanaf 2017 'subsidies en bijdragen' onder 'onderzoek' bij de lastenverdeling)</t>
  </si>
  <si>
    <t>Jaarrekening, bestemming van baten en lasten, directe kosten tbv de doelstelling, onderzoek</t>
  </si>
  <si>
    <t xml:space="preserve">Jaarrekening, toelichting lastenverdeling, wetenschappelijk onderzoek, subsidies en eigen projecten </t>
  </si>
  <si>
    <t>- Parkinson NL pas operationeel in 2021</t>
  </si>
  <si>
    <t>Parkinson</t>
  </si>
  <si>
    <t>Metabole ziekten</t>
  </si>
  <si>
    <t>Lichamelijke beperkingen</t>
  </si>
  <si>
    <t>Multiple sclerose</t>
  </si>
  <si>
    <t>Oogproblemen</t>
  </si>
  <si>
    <t>https://oogfonds.nl/</t>
  </si>
  <si>
    <t>https://www.parkinson.nl/</t>
  </si>
  <si>
    <t>https://nationaalmsfonds.nl/</t>
  </si>
  <si>
    <t>https://www.metakids.nl/</t>
  </si>
  <si>
    <t>https://www.jkf-kinderfonds.nl/</t>
  </si>
  <si>
    <t>Lid op 21-07-2022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</si>
</sst>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font>
      <sz val="10"/>
      <name val="Arial"/>
    </font>
    <font>
      <sz val="10"/>
      <name val="Arial"/>
      <family val="2"/>
    </font>
    <font>
      <u/>
      <sz val="10"/>
      <color indexed="12"/>
      <name val="Arial"/>
      <family val="2"/>
    </font>
    <font>
      <sz val="9"/>
      <color indexed="81"/>
      <name val="Tahoma"/>
      <family val="2"/>
    </font>
    <font>
      <b/>
      <sz val="10"/>
      <name val="Calibri"/>
      <family val="2"/>
    </font>
    <font>
      <sz val="10"/>
      <name val="Calibri"/>
      <family val="2"/>
    </font>
    <font>
      <b/>
      <sz val="11"/>
      <name val="Calibri"/>
      <family val="2"/>
    </font>
    <font>
      <sz val="11"/>
      <name val="Calibri"/>
      <family val="2"/>
    </font>
    <font>
      <u/>
      <sz val="10"/>
      <color indexed="12"/>
      <name val="Calibri"/>
      <family val="2"/>
    </font>
    <font>
      <sz val="11"/>
      <name val="Calibri"/>
      <family val="2"/>
      <scheme val="minor"/>
    </font>
    <font>
      <b/>
      <sz val="11"/>
      <name val="Calibri"/>
      <family val="2"/>
      <scheme val="minor"/>
    </font>
    <font>
      <b/>
      <sz val="9"/>
      <color indexed="81"/>
      <name val="Tahoma"/>
      <family val="2"/>
    </font>
    <font>
      <sz val="11"/>
      <color theme="1"/>
      <name val="Calibri"/>
      <family val="2"/>
    </font>
    <font>
      <i/>
      <sz val="11"/>
      <color theme="1"/>
      <name val="Calibri"/>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8" tint="0.7999816888943144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69">
    <xf numFmtId="0" fontId="0" fillId="0" borderId="0" xfId="0"/>
    <xf numFmtId="0" fontId="4" fillId="0" borderId="0" xfId="0" applyFont="1"/>
    <xf numFmtId="0" fontId="5" fillId="0" borderId="0" xfId="0" applyFont="1"/>
    <xf numFmtId="0" fontId="5" fillId="2" borderId="0" xfId="0" applyFont="1" applyFill="1" applyAlignment="1">
      <alignment horizontal="left"/>
    </xf>
    <xf numFmtId="0" fontId="6" fillId="0" borderId="1" xfId="0" applyFont="1" applyBorder="1" applyAlignment="1">
      <alignment wrapText="1"/>
    </xf>
    <xf numFmtId="0" fontId="7" fillId="0" borderId="1" xfId="0" applyFont="1" applyBorder="1" applyAlignment="1">
      <alignment wrapText="1"/>
    </xf>
    <xf numFmtId="0" fontId="8" fillId="0" borderId="1" xfId="1" applyFont="1" applyBorder="1" applyAlignment="1" applyProtection="1">
      <alignment wrapText="1"/>
    </xf>
    <xf numFmtId="0" fontId="7" fillId="0" borderId="0" xfId="0" applyFont="1" applyBorder="1" applyAlignment="1">
      <alignment wrapText="1"/>
    </xf>
    <xf numFmtId="0" fontId="7" fillId="0" borderId="0" xfId="0" applyFont="1" applyFill="1" applyBorder="1" applyAlignment="1">
      <alignment wrapText="1"/>
    </xf>
    <xf numFmtId="0" fontId="6" fillId="0" borderId="0" xfId="0" applyFont="1"/>
    <xf numFmtId="0" fontId="7" fillId="0" borderId="0" xfId="0" applyFont="1"/>
    <xf numFmtId="0" fontId="6" fillId="0" borderId="0" xfId="0" applyFont="1" applyAlignment="1">
      <alignment horizontal="right"/>
    </xf>
    <xf numFmtId="0" fontId="7" fillId="0" borderId="0" xfId="0" quotePrefix="1" applyFont="1"/>
    <xf numFmtId="164" fontId="7" fillId="0" borderId="1" xfId="0" applyNumberFormat="1" applyFont="1" applyFill="1" applyBorder="1"/>
    <xf numFmtId="164" fontId="6" fillId="0" borderId="1" xfId="0" applyNumberFormat="1" applyFont="1" applyBorder="1" applyAlignment="1">
      <alignment wrapText="1"/>
    </xf>
    <xf numFmtId="0" fontId="6" fillId="0" borderId="0" xfId="0" applyFont="1" applyFill="1" applyBorder="1" applyAlignment="1">
      <alignment wrapText="1"/>
    </xf>
    <xf numFmtId="0" fontId="6" fillId="3" borderId="0" xfId="0" applyFont="1" applyFill="1"/>
    <xf numFmtId="0" fontId="7" fillId="3" borderId="0" xfId="0" applyFont="1" applyFill="1"/>
    <xf numFmtId="0" fontId="6" fillId="4" borderId="0" xfId="0" applyFont="1" applyFill="1"/>
    <xf numFmtId="0" fontId="7" fillId="4" borderId="0" xfId="0" applyFont="1" applyFill="1"/>
    <xf numFmtId="164" fontId="7" fillId="4" borderId="0" xfId="0" applyNumberFormat="1" applyFont="1" applyFill="1" applyAlignment="1">
      <alignment horizontal="right"/>
    </xf>
    <xf numFmtId="164" fontId="7" fillId="0" borderId="1" xfId="0" applyNumberFormat="1" applyFont="1" applyFill="1" applyBorder="1" applyAlignment="1">
      <alignment horizontal="right"/>
    </xf>
    <xf numFmtId="165" fontId="7" fillId="0" borderId="1" xfId="0" applyNumberFormat="1" applyFont="1" applyFill="1" applyBorder="1"/>
    <xf numFmtId="164" fontId="7" fillId="3" borderId="0" xfId="0" applyNumberFormat="1" applyFont="1" applyFill="1" applyAlignment="1">
      <alignment horizontal="right"/>
    </xf>
    <xf numFmtId="0" fontId="7" fillId="0" borderId="1" xfId="0" applyFont="1" applyFill="1" applyBorder="1" applyAlignment="1">
      <alignment wrapText="1"/>
    </xf>
    <xf numFmtId="164" fontId="7" fillId="0" borderId="1" xfId="0" applyNumberFormat="1" applyFont="1" applyBorder="1"/>
    <xf numFmtId="0" fontId="8" fillId="0" borderId="1" xfId="1" applyFont="1" applyBorder="1" applyAlignment="1" applyProtection="1"/>
    <xf numFmtId="0" fontId="10" fillId="0" borderId="0" xfId="0" applyFont="1"/>
    <xf numFmtId="0" fontId="9" fillId="0" borderId="0" xfId="0" applyFont="1"/>
    <xf numFmtId="0" fontId="6" fillId="0" borderId="0" xfId="0" applyFont="1" applyAlignment="1">
      <alignment horizontal="left"/>
    </xf>
    <xf numFmtId="0" fontId="2" fillId="0" borderId="1" xfId="1" applyBorder="1" applyAlignment="1" applyProtection="1">
      <alignment wrapText="1"/>
    </xf>
    <xf numFmtId="0" fontId="6" fillId="3" borderId="0" xfId="0" applyFont="1" applyFill="1" applyAlignment="1">
      <alignment horizontal="right" textRotation="45"/>
    </xf>
    <xf numFmtId="0" fontId="6" fillId="4" borderId="0" xfId="0" applyFont="1" applyFill="1" applyAlignment="1">
      <alignment horizontal="right" textRotation="45"/>
    </xf>
    <xf numFmtId="0" fontId="6" fillId="3" borderId="0" xfId="0" applyFont="1" applyFill="1" applyAlignment="1">
      <alignment textRotation="45"/>
    </xf>
    <xf numFmtId="0" fontId="6" fillId="4" borderId="0" xfId="0" applyFont="1" applyFill="1" applyAlignment="1">
      <alignment textRotation="45"/>
    </xf>
    <xf numFmtId="0" fontId="9" fillId="0" borderId="0" xfId="0" quotePrefix="1" applyFont="1"/>
    <xf numFmtId="0" fontId="9" fillId="0" borderId="0" xfId="0" applyFont="1" applyAlignment="1">
      <alignment wrapText="1"/>
    </xf>
    <xf numFmtId="3" fontId="9" fillId="0" borderId="0" xfId="0" applyNumberFormat="1" applyFont="1"/>
    <xf numFmtId="164" fontId="7" fillId="0" borderId="0" xfId="0" applyNumberFormat="1" applyFont="1"/>
    <xf numFmtId="3" fontId="7" fillId="0" borderId="0" xfId="0" applyNumberFormat="1" applyFont="1"/>
    <xf numFmtId="0" fontId="9" fillId="0" borderId="0" xfId="0" applyFont="1" applyAlignment="1"/>
    <xf numFmtId="0" fontId="7" fillId="0" borderId="0" xfId="0" quotePrefix="1" applyFont="1" applyAlignment="1"/>
    <xf numFmtId="0" fontId="7" fillId="0" borderId="0" xfId="0" applyFont="1" applyAlignment="1"/>
    <xf numFmtId="0" fontId="9" fillId="0" borderId="0" xfId="0" quotePrefix="1" applyFont="1" applyAlignment="1"/>
    <xf numFmtId="0" fontId="7" fillId="0" borderId="0" xfId="0" applyFont="1" applyFill="1"/>
    <xf numFmtId="164" fontId="7" fillId="4" borderId="0" xfId="0" quotePrefix="1" applyNumberFormat="1" applyFont="1" applyFill="1" applyAlignment="1">
      <alignment horizontal="right"/>
    </xf>
    <xf numFmtId="165" fontId="7" fillId="3" borderId="0" xfId="0" applyNumberFormat="1" applyFont="1" applyFill="1" applyAlignment="1">
      <alignment horizontal="right"/>
    </xf>
    <xf numFmtId="164" fontId="7" fillId="3" borderId="0" xfId="2" applyNumberFormat="1" applyFont="1" applyFill="1" applyAlignment="1">
      <alignment horizontal="right"/>
    </xf>
    <xf numFmtId="165" fontId="9" fillId="4" borderId="0" xfId="0" applyNumberFormat="1" applyFont="1" applyFill="1" applyAlignment="1">
      <alignment horizontal="right"/>
    </xf>
    <xf numFmtId="164" fontId="9" fillId="4" borderId="0" xfId="2" applyNumberFormat="1" applyFont="1" applyFill="1" applyAlignment="1">
      <alignment horizontal="right"/>
    </xf>
    <xf numFmtId="164" fontId="9" fillId="4" borderId="0" xfId="0" applyNumberFormat="1" applyFont="1" applyFill="1" applyAlignment="1">
      <alignment horizontal="right"/>
    </xf>
    <xf numFmtId="0" fontId="7" fillId="3" borderId="0" xfId="0" applyFont="1" applyFill="1" applyAlignment="1">
      <alignment horizontal="right"/>
    </xf>
    <xf numFmtId="3" fontId="9" fillId="4" borderId="0" xfId="0" applyNumberFormat="1" applyFont="1" applyFill="1" applyAlignment="1">
      <alignment horizontal="right"/>
    </xf>
    <xf numFmtId="0" fontId="7" fillId="4" borderId="0" xfId="0" applyFont="1" applyFill="1" applyAlignment="1">
      <alignment horizontal="right"/>
    </xf>
    <xf numFmtId="164" fontId="6" fillId="3" borderId="0" xfId="0" applyNumberFormat="1" applyFont="1" applyFill="1" applyAlignment="1">
      <alignment horizontal="right"/>
    </xf>
    <xf numFmtId="164" fontId="10" fillId="4" borderId="0" xfId="0" applyNumberFormat="1" applyFont="1" applyFill="1" applyAlignment="1">
      <alignment horizontal="right"/>
    </xf>
    <xf numFmtId="164" fontId="6" fillId="4" borderId="0" xfId="0" applyNumberFormat="1" applyFont="1" applyFill="1" applyAlignment="1">
      <alignment horizontal="right"/>
    </xf>
    <xf numFmtId="164" fontId="12" fillId="4" borderId="0" xfId="0" applyNumberFormat="1" applyFont="1" applyFill="1" applyAlignment="1">
      <alignment horizontal="right"/>
    </xf>
    <xf numFmtId="164" fontId="13" fillId="4" borderId="0" xfId="0" applyNumberFormat="1" applyFont="1" applyFill="1" applyAlignment="1">
      <alignment horizontal="right"/>
    </xf>
    <xf numFmtId="164" fontId="7" fillId="3" borderId="0" xfId="0" quotePrefix="1" applyNumberFormat="1" applyFont="1" applyFill="1" applyAlignment="1">
      <alignment horizontal="right"/>
    </xf>
    <xf numFmtId="164" fontId="7" fillId="0" borderId="0" xfId="0" applyNumberFormat="1" applyFont="1" applyFill="1"/>
    <xf numFmtId="164" fontId="6" fillId="0" borderId="0" xfId="0" applyNumberFormat="1" applyFont="1"/>
    <xf numFmtId="9" fontId="7" fillId="0" borderId="0" xfId="0" applyNumberFormat="1" applyFont="1"/>
    <xf numFmtId="164" fontId="0" fillId="0" borderId="0" xfId="0" applyNumberFormat="1"/>
    <xf numFmtId="0" fontId="0" fillId="0" borderId="0" xfId="0" applyFill="1"/>
    <xf numFmtId="164" fontId="7" fillId="0" borderId="0" xfId="0" applyNumberFormat="1" applyFont="1" applyFill="1" applyAlignment="1">
      <alignment horizontal="right"/>
    </xf>
    <xf numFmtId="164" fontId="7" fillId="3" borderId="0" xfId="0" applyNumberFormat="1" applyFont="1" applyFill="1"/>
    <xf numFmtId="164" fontId="6" fillId="3" borderId="0" xfId="0" applyNumberFormat="1" applyFont="1" applyFill="1"/>
    <xf numFmtId="0" fontId="9" fillId="0" borderId="0" xfId="0" applyFont="1" applyFill="1"/>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lds.nl/" TargetMode="External"/><Relationship Id="rId13" Type="http://schemas.openxmlformats.org/officeDocument/2006/relationships/hyperlink" Target="http://www.alzheimer-nederland.nl/" TargetMode="External"/><Relationship Id="rId18" Type="http://schemas.openxmlformats.org/officeDocument/2006/relationships/hyperlink" Target="http://www.tuberculose.nl/" TargetMode="External"/><Relationship Id="rId3" Type="http://schemas.openxmlformats.org/officeDocument/2006/relationships/hyperlink" Target="http://www.nierstichting.nl/" TargetMode="External"/><Relationship Id="rId21" Type="http://schemas.openxmlformats.org/officeDocument/2006/relationships/hyperlink" Target="http://www.als.nl/" TargetMode="External"/><Relationship Id="rId7" Type="http://schemas.openxmlformats.org/officeDocument/2006/relationships/hyperlink" Target="http://www.prinsesbeatrixfonds.nl/" TargetMode="External"/><Relationship Id="rId12" Type="http://schemas.openxmlformats.org/officeDocument/2006/relationships/hyperlink" Target="http://www.msresearch.nl/" TargetMode="External"/><Relationship Id="rId17" Type="http://schemas.openxmlformats.org/officeDocument/2006/relationships/hyperlink" Target="http://www.meedoenmogelijkmaken.nl/" TargetMode="External"/><Relationship Id="rId25" Type="http://schemas.openxmlformats.org/officeDocument/2006/relationships/comments" Target="../comments1.xml"/><Relationship Id="rId2" Type="http://schemas.openxmlformats.org/officeDocument/2006/relationships/hyperlink" Target="http://www.hartstichting.nl/" TargetMode="External"/><Relationship Id="rId16" Type="http://schemas.openxmlformats.org/officeDocument/2006/relationships/hyperlink" Target="http://www.ncfs.nl/" TargetMode="External"/><Relationship Id="rId20" Type="http://schemas.openxmlformats.org/officeDocument/2006/relationships/hyperlink" Target="http://www.longfonds.nl/" TargetMode="External"/><Relationship Id="rId1" Type="http://schemas.openxmlformats.org/officeDocument/2006/relationships/hyperlink" Target="http://www.kwfkankerbestrijding.nl/" TargetMode="External"/><Relationship Id="rId6" Type="http://schemas.openxmlformats.org/officeDocument/2006/relationships/hyperlink" Target="http://www.diabetesfonds.nl/" TargetMode="External"/><Relationship Id="rId11" Type="http://schemas.openxmlformats.org/officeDocument/2006/relationships/hyperlink" Target="http://www.wijzijnmind.nl/" TargetMode="External"/><Relationship Id="rId24" Type="http://schemas.openxmlformats.org/officeDocument/2006/relationships/vmlDrawing" Target="../drawings/vmlDrawing1.vml"/><Relationship Id="rId5" Type="http://schemas.openxmlformats.org/officeDocument/2006/relationships/hyperlink" Target="http://www.brandwonden.nl/" TargetMode="External"/><Relationship Id="rId15" Type="http://schemas.openxmlformats.org/officeDocument/2006/relationships/hyperlink" Target="http://www.alzheimer.nl/" TargetMode="External"/><Relationship Id="rId23" Type="http://schemas.openxmlformats.org/officeDocument/2006/relationships/printerSettings" Target="../printerSettings/printerSettings1.bin"/><Relationship Id="rId10" Type="http://schemas.openxmlformats.org/officeDocument/2006/relationships/hyperlink" Target="http://www.aidsfonds.nl/" TargetMode="External"/><Relationship Id="rId19" Type="http://schemas.openxmlformats.org/officeDocument/2006/relationships/hyperlink" Target="http://www.trombosestichting.nl/" TargetMode="External"/><Relationship Id="rId4" Type="http://schemas.openxmlformats.org/officeDocument/2006/relationships/hyperlink" Target="http://www.reumafonds.nl/" TargetMode="External"/><Relationship Id="rId9" Type="http://schemas.openxmlformats.org/officeDocument/2006/relationships/hyperlink" Target="http://www.hersenstichting.nl/" TargetMode="External"/><Relationship Id="rId14" Type="http://schemas.openxmlformats.org/officeDocument/2006/relationships/hyperlink" Target="http://www.epilepsiefonds.nl/" TargetMode="External"/><Relationship Id="rId22" Type="http://schemas.openxmlformats.org/officeDocument/2006/relationships/hyperlink" Target="http://www.kika.n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3"/>
  <sheetViews>
    <sheetView tabSelected="1" workbookViewId="0">
      <pane xSplit="1" topLeftCell="B1" activePane="topRight" state="frozen"/>
      <selection pane="topRight" activeCell="A34" sqref="A34"/>
    </sheetView>
  </sheetViews>
  <sheetFormatPr defaultRowHeight="15" customHeight="1"/>
  <cols>
    <col min="1" max="1" width="46.28515625" style="2" customWidth="1"/>
    <col min="2" max="2" width="45.140625" style="2" customWidth="1"/>
    <col min="3" max="15" width="6.7109375" style="2" customWidth="1"/>
    <col min="16" max="16" width="17" style="2" bestFit="1" customWidth="1"/>
    <col min="17" max="17" width="31.28515625" style="2" customWidth="1"/>
    <col min="18" max="18" width="36" style="2" customWidth="1"/>
    <col min="19" max="16384" width="9.140625" style="2"/>
  </cols>
  <sheetData>
    <row r="1" spans="1:18" ht="15" customHeight="1">
      <c r="A1" s="29" t="s">
        <v>83</v>
      </c>
      <c r="B1" s="1"/>
    </row>
    <row r="2" spans="1:18" ht="15" customHeight="1">
      <c r="A2" s="3"/>
    </row>
    <row r="3" spans="1:18" ht="15" customHeight="1">
      <c r="A3" s="4" t="s">
        <v>0</v>
      </c>
      <c r="B3" s="4" t="s">
        <v>1</v>
      </c>
      <c r="C3" s="4">
        <v>2009</v>
      </c>
      <c r="D3" s="4">
        <v>2010</v>
      </c>
      <c r="E3" s="4">
        <v>2011</v>
      </c>
      <c r="F3" s="4">
        <v>2012</v>
      </c>
      <c r="G3" s="4">
        <v>2013</v>
      </c>
      <c r="H3" s="4">
        <v>2014</v>
      </c>
      <c r="I3" s="4">
        <v>2015</v>
      </c>
      <c r="J3" s="4">
        <v>2016</v>
      </c>
      <c r="K3" s="4">
        <v>2017</v>
      </c>
      <c r="L3" s="4">
        <v>2018</v>
      </c>
      <c r="M3" s="4">
        <v>2019</v>
      </c>
      <c r="N3" s="4">
        <v>2020</v>
      </c>
      <c r="O3" s="4">
        <v>2021</v>
      </c>
      <c r="P3" s="4" t="s">
        <v>145</v>
      </c>
      <c r="Q3" s="4" t="s">
        <v>2</v>
      </c>
    </row>
    <row r="4" spans="1:18" ht="15" customHeight="1">
      <c r="A4" s="4" t="s">
        <v>44</v>
      </c>
      <c r="B4" s="4"/>
      <c r="C4" s="14">
        <f>+SUM(C5:C31)</f>
        <v>153.17176169999999</v>
      </c>
      <c r="D4" s="14">
        <f t="shared" ref="D4:O4" si="0">+SUM(D5:D31)</f>
        <v>153.32275300000006</v>
      </c>
      <c r="E4" s="14">
        <f t="shared" si="0"/>
        <v>145.95034549999994</v>
      </c>
      <c r="F4" s="14">
        <f t="shared" si="0"/>
        <v>158.86368700000006</v>
      </c>
      <c r="G4" s="14">
        <f t="shared" si="0"/>
        <v>143.42265699999999</v>
      </c>
      <c r="H4" s="14">
        <f t="shared" si="0"/>
        <v>193.75233800000007</v>
      </c>
      <c r="I4" s="14">
        <f t="shared" si="0"/>
        <v>169.69805700000001</v>
      </c>
      <c r="J4" s="14">
        <f t="shared" si="0"/>
        <v>172.36133100000001</v>
      </c>
      <c r="K4" s="14">
        <f t="shared" si="0"/>
        <v>202.93694699999998</v>
      </c>
      <c r="L4" s="14">
        <f t="shared" si="0"/>
        <v>186.66273200000003</v>
      </c>
      <c r="M4" s="14">
        <f t="shared" si="0"/>
        <v>254.70905577000005</v>
      </c>
      <c r="N4" s="14">
        <f t="shared" si="0"/>
        <v>124.90771312999999</v>
      </c>
      <c r="O4" s="14">
        <f t="shared" si="0"/>
        <v>191.90690699999999</v>
      </c>
      <c r="P4" s="14">
        <f>detail!AN33</f>
        <v>43.916528115464999</v>
      </c>
      <c r="Q4" s="4"/>
    </row>
    <row r="5" spans="1:18" ht="15" customHeight="1">
      <c r="A5" s="5" t="s">
        <v>3</v>
      </c>
      <c r="B5" s="5" t="s">
        <v>4</v>
      </c>
      <c r="C5" s="22">
        <v>80.622</v>
      </c>
      <c r="D5" s="13">
        <v>84.545000000000002</v>
      </c>
      <c r="E5" s="13">
        <v>76.376000000000005</v>
      </c>
      <c r="F5" s="13">
        <v>79.141000000000005</v>
      </c>
      <c r="G5" s="13">
        <v>74.941999999999993</v>
      </c>
      <c r="H5" s="13">
        <f>+detail!R5</f>
        <v>115.971</v>
      </c>
      <c r="I5" s="13">
        <v>103.426</v>
      </c>
      <c r="J5" s="13">
        <v>90.363</v>
      </c>
      <c r="K5" s="13">
        <v>119.21899999999999</v>
      </c>
      <c r="L5" s="13">
        <f>detail!AD5</f>
        <v>97.614000000000004</v>
      </c>
      <c r="M5" s="13">
        <f>detail!AG5</f>
        <v>170.66900000000001</v>
      </c>
      <c r="N5" s="13">
        <f>detail!AJ5</f>
        <v>52.651000000000003</v>
      </c>
      <c r="O5" s="13">
        <f>detail!AM5</f>
        <v>92.441000000000003</v>
      </c>
      <c r="P5" s="25">
        <f>detail!AN5</f>
        <v>66.665945493751039</v>
      </c>
      <c r="Q5" s="6" t="s">
        <v>5</v>
      </c>
      <c r="R5" s="7"/>
    </row>
    <row r="6" spans="1:18" ht="15" customHeight="1">
      <c r="A6" s="5" t="s">
        <v>88</v>
      </c>
      <c r="B6" s="5" t="s">
        <v>85</v>
      </c>
      <c r="C6" s="22">
        <v>10.387</v>
      </c>
      <c r="D6" s="13">
        <v>9.5380000000000003</v>
      </c>
      <c r="E6" s="13">
        <v>6.0179999999999998</v>
      </c>
      <c r="F6" s="13">
        <v>5.5039999999999996</v>
      </c>
      <c r="G6" s="13">
        <v>7.165</v>
      </c>
      <c r="H6" s="13">
        <f>+detail!R6</f>
        <v>6.5650000000000004</v>
      </c>
      <c r="I6" s="13">
        <v>4.5890000000000004</v>
      </c>
      <c r="J6" s="13">
        <v>4.7430000000000003</v>
      </c>
      <c r="K6" s="13">
        <v>4.4269999999999996</v>
      </c>
      <c r="L6" s="13">
        <f>detail!AD6</f>
        <v>5.2965260000000001</v>
      </c>
      <c r="M6" s="13">
        <f>detail!AG6</f>
        <v>3.0975160000000002</v>
      </c>
      <c r="N6" s="13">
        <f>detail!AJ6</f>
        <v>2.9720230000000001</v>
      </c>
      <c r="O6" s="13">
        <f>detail!AM6</f>
        <v>14.016</v>
      </c>
      <c r="P6" s="25">
        <f>detail!AN6</f>
        <v>66.373064355732353</v>
      </c>
      <c r="Q6" s="30" t="s">
        <v>86</v>
      </c>
      <c r="R6" s="7"/>
    </row>
    <row r="7" spans="1:18" ht="15" customHeight="1">
      <c r="A7" s="5" t="s">
        <v>6</v>
      </c>
      <c r="B7" s="5" t="s">
        <v>7</v>
      </c>
      <c r="C7" s="22">
        <v>20</v>
      </c>
      <c r="D7" s="13">
        <v>18.638999999999999</v>
      </c>
      <c r="E7" s="13">
        <v>22.364999999999998</v>
      </c>
      <c r="F7" s="13">
        <v>32.379407</v>
      </c>
      <c r="G7" s="13">
        <v>17.600000000000001</v>
      </c>
      <c r="H7" s="13">
        <f>+detail!R7</f>
        <v>21.247449</v>
      </c>
      <c r="I7" s="13">
        <v>17.079000000000001</v>
      </c>
      <c r="J7" s="13">
        <v>27.625</v>
      </c>
      <c r="K7" s="13">
        <v>24.241</v>
      </c>
      <c r="L7" s="13">
        <f>detail!AD7</f>
        <v>25.746569000000001</v>
      </c>
      <c r="M7" s="13">
        <f>detail!AG7</f>
        <v>20.226959999999998</v>
      </c>
      <c r="N7" s="13">
        <f>detail!AJ7</f>
        <v>21.203690000000002</v>
      </c>
      <c r="O7" s="13">
        <f>detail!AM7</f>
        <v>19.313603000000001</v>
      </c>
      <c r="P7" s="25">
        <f>detail!AN7</f>
        <v>39.439663059015729</v>
      </c>
      <c r="Q7" s="6" t="s">
        <v>8</v>
      </c>
      <c r="R7" s="7"/>
    </row>
    <row r="8" spans="1:18" ht="15" customHeight="1">
      <c r="A8" s="5" t="s">
        <v>42</v>
      </c>
      <c r="B8" s="5" t="s">
        <v>9</v>
      </c>
      <c r="C8" s="22">
        <v>4.7370000000000001</v>
      </c>
      <c r="D8" s="13">
        <v>5.8330000000000002</v>
      </c>
      <c r="E8" s="13">
        <v>6.9640000000000004</v>
      </c>
      <c r="F8" s="13">
        <v>4.3449999999999998</v>
      </c>
      <c r="G8" s="13">
        <v>3.1219999999999999</v>
      </c>
      <c r="H8" s="13">
        <f>+detail!R8</f>
        <v>3.6429999999999998</v>
      </c>
      <c r="I8" s="13">
        <v>4.0970000000000004</v>
      </c>
      <c r="J8" s="13">
        <v>5.0069999999999997</v>
      </c>
      <c r="K8" s="13">
        <v>4.577</v>
      </c>
      <c r="L8" s="13">
        <f>detail!AD8</f>
        <v>5.7279999999999998</v>
      </c>
      <c r="M8" s="13">
        <f>detail!AG8</f>
        <v>5.26</v>
      </c>
      <c r="N8" s="13">
        <f>detail!AJ8</f>
        <v>4.82</v>
      </c>
      <c r="O8" s="13">
        <f>detail!AM8</f>
        <v>8.2609999999999992</v>
      </c>
      <c r="P8" s="25">
        <f>detail!AN8</f>
        <v>37.555121152884482</v>
      </c>
      <c r="Q8" s="6" t="s">
        <v>10</v>
      </c>
      <c r="R8" s="7"/>
    </row>
    <row r="9" spans="1:18" ht="15" customHeight="1">
      <c r="A9" s="5" t="s">
        <v>124</v>
      </c>
      <c r="B9" s="5" t="s">
        <v>11</v>
      </c>
      <c r="C9" s="22">
        <v>6.2480000000000002</v>
      </c>
      <c r="D9" s="13">
        <v>8.01</v>
      </c>
      <c r="E9" s="13">
        <v>7.4219999999999997</v>
      </c>
      <c r="F9" s="13">
        <v>8.2279999999999998</v>
      </c>
      <c r="G9" s="13">
        <v>8.2210000000000001</v>
      </c>
      <c r="H9" s="13">
        <f>+detail!R9</f>
        <v>8.5559999999999992</v>
      </c>
      <c r="I9" s="13">
        <v>8.5109999999999992</v>
      </c>
      <c r="J9" s="13">
        <v>10.02</v>
      </c>
      <c r="K9" s="13">
        <v>7.335</v>
      </c>
      <c r="L9" s="13">
        <f>detail!AD9</f>
        <v>7.4</v>
      </c>
      <c r="M9" s="13">
        <f>detail!AG9</f>
        <v>8.1639999999999997</v>
      </c>
      <c r="N9" s="13">
        <f>detail!AJ9</f>
        <v>6.9539999999999997</v>
      </c>
      <c r="O9" s="13">
        <f>detail!AM9</f>
        <v>6.5060000000000002</v>
      </c>
      <c r="P9" s="25">
        <f>detail!AN9</f>
        <v>48.282003710575147</v>
      </c>
      <c r="Q9" s="6" t="s">
        <v>12</v>
      </c>
      <c r="R9" s="7"/>
    </row>
    <row r="10" spans="1:18" ht="15" customHeight="1">
      <c r="A10" s="5" t="s">
        <v>47</v>
      </c>
      <c r="B10" s="5" t="s">
        <v>54</v>
      </c>
      <c r="C10" s="22">
        <v>4.4119999999999999</v>
      </c>
      <c r="D10" s="13">
        <v>3.7290000000000001</v>
      </c>
      <c r="E10" s="13">
        <v>4.03</v>
      </c>
      <c r="F10" s="13">
        <v>3.4809999999999999</v>
      </c>
      <c r="G10" s="13">
        <v>2.94</v>
      </c>
      <c r="H10" s="13">
        <f>+detail!R10</f>
        <v>3.7690000000000001</v>
      </c>
      <c r="I10" s="13">
        <v>3.7109999999999999</v>
      </c>
      <c r="J10" s="13">
        <v>3.3050000000000002</v>
      </c>
      <c r="K10" s="13">
        <v>6.23</v>
      </c>
      <c r="L10" s="13">
        <f>detail!AD10</f>
        <v>7.2080149999999996</v>
      </c>
      <c r="M10" s="13">
        <f>detail!AG10</f>
        <v>3.5679650000000001</v>
      </c>
      <c r="N10" s="13">
        <f>detail!AJ10</f>
        <v>4.2504749999999998</v>
      </c>
      <c r="O10" s="13">
        <f>detail!AM10</f>
        <v>6.8955359999999999</v>
      </c>
      <c r="P10" s="25">
        <f>detail!AN10</f>
        <v>39.50209573979383</v>
      </c>
      <c r="Q10" s="6" t="s">
        <v>68</v>
      </c>
      <c r="R10" s="7"/>
    </row>
    <row r="11" spans="1:18" ht="15" customHeight="1">
      <c r="A11" s="5" t="s">
        <v>13</v>
      </c>
      <c r="B11" s="5" t="s">
        <v>14</v>
      </c>
      <c r="C11" s="22">
        <v>3.5419999999999998</v>
      </c>
      <c r="D11" s="13">
        <v>1.925</v>
      </c>
      <c r="E11" s="13">
        <v>1.8839999999999999</v>
      </c>
      <c r="F11" s="13">
        <v>2.2629999999999999</v>
      </c>
      <c r="G11" s="13">
        <v>1.998</v>
      </c>
      <c r="H11" s="13">
        <f>+detail!R11</f>
        <v>2.2919999999999998</v>
      </c>
      <c r="I11" s="13">
        <v>2.3559999999999999</v>
      </c>
      <c r="J11" s="13">
        <v>2.3250000000000002</v>
      </c>
      <c r="K11" s="13">
        <v>2.3559999999999999</v>
      </c>
      <c r="L11" s="13">
        <f>detail!AD11</f>
        <v>2.7692600000000001</v>
      </c>
      <c r="M11" s="13">
        <f>detail!AG11</f>
        <v>2.5138310000000001</v>
      </c>
      <c r="N11" s="13">
        <f>detail!AJ11</f>
        <v>2.38</v>
      </c>
      <c r="O11" s="13">
        <f>detail!AM11</f>
        <v>2.5399569999999998</v>
      </c>
      <c r="P11" s="25">
        <f>detail!AN11</f>
        <v>30.964882059594505</v>
      </c>
      <c r="Q11" s="6" t="s">
        <v>15</v>
      </c>
      <c r="R11" s="7"/>
    </row>
    <row r="12" spans="1:18" ht="15" customHeight="1">
      <c r="A12" s="5" t="s">
        <v>46</v>
      </c>
      <c r="B12" s="5" t="s">
        <v>16</v>
      </c>
      <c r="C12" s="22">
        <v>3.238</v>
      </c>
      <c r="D12" s="13">
        <v>3.702</v>
      </c>
      <c r="E12" s="13">
        <v>3.1880000000000002</v>
      </c>
      <c r="F12" s="13">
        <v>3.556</v>
      </c>
      <c r="G12" s="13">
        <v>3.302</v>
      </c>
      <c r="H12" s="13">
        <f>+detail!R12</f>
        <v>2.1859999999999999</v>
      </c>
      <c r="I12" s="13">
        <v>3.9020000000000001</v>
      </c>
      <c r="J12" s="13">
        <v>2.2170000000000001</v>
      </c>
      <c r="K12" s="13">
        <v>3.1680000000000001</v>
      </c>
      <c r="L12" s="13">
        <f>detail!AD12</f>
        <v>3.6771069999999999</v>
      </c>
      <c r="M12" s="13">
        <f>detail!AG12</f>
        <v>3.5252970000000001</v>
      </c>
      <c r="N12" s="13">
        <f>detail!AJ12</f>
        <v>3.0193819999999998</v>
      </c>
      <c r="O12" s="13">
        <f>detail!AM12</f>
        <v>2.9450810000000001</v>
      </c>
      <c r="P12" s="25">
        <f>detail!AN12</f>
        <v>35.759210293221102</v>
      </c>
      <c r="Q12" s="6" t="s">
        <v>17</v>
      </c>
      <c r="R12" s="7"/>
    </row>
    <row r="13" spans="1:18" ht="15" customHeight="1">
      <c r="A13" s="5" t="s">
        <v>18</v>
      </c>
      <c r="B13" s="5" t="s">
        <v>19</v>
      </c>
      <c r="C13" s="22">
        <v>3.7480000000000002</v>
      </c>
      <c r="D13" s="13">
        <v>2.323</v>
      </c>
      <c r="E13" s="13">
        <v>2.548</v>
      </c>
      <c r="F13" s="13">
        <v>2.8479999999999999</v>
      </c>
      <c r="G13" s="13">
        <v>2.92</v>
      </c>
      <c r="H13" s="13">
        <f>+detail!R13</f>
        <v>3.964</v>
      </c>
      <c r="I13" s="13">
        <v>3.3479999999999999</v>
      </c>
      <c r="J13" s="13">
        <v>3.0249999999999999</v>
      </c>
      <c r="K13" s="13">
        <v>3.5070000000000001</v>
      </c>
      <c r="L13" s="13">
        <f>detail!AD13</f>
        <v>2.8970259999999999</v>
      </c>
      <c r="M13" s="13">
        <f>detail!AG13</f>
        <v>2.7369020000000002</v>
      </c>
      <c r="N13" s="13">
        <f>detail!AJ13</f>
        <v>2.0364770000000001</v>
      </c>
      <c r="O13" s="13">
        <f>detail!AM13</f>
        <v>2.6677529999999998</v>
      </c>
      <c r="P13" s="25">
        <f>detail!AN13</f>
        <v>35.747777951977227</v>
      </c>
      <c r="Q13" s="6" t="s">
        <v>20</v>
      </c>
      <c r="R13" s="7"/>
    </row>
    <row r="14" spans="1:18" ht="15" customHeight="1">
      <c r="A14" s="5" t="s">
        <v>94</v>
      </c>
      <c r="B14" s="5" t="s">
        <v>22</v>
      </c>
      <c r="C14" s="22">
        <v>1.355</v>
      </c>
      <c r="D14" s="13">
        <v>1.2130000000000001</v>
      </c>
      <c r="E14" s="13">
        <v>1.319</v>
      </c>
      <c r="F14" s="21">
        <v>0.3</v>
      </c>
      <c r="G14" s="13">
        <v>1.9370000000000001</v>
      </c>
      <c r="H14" s="13">
        <f>+detail!R14</f>
        <v>2.1480000000000001</v>
      </c>
      <c r="I14" s="13">
        <v>2.84</v>
      </c>
      <c r="J14" s="13">
        <v>3.6739999999999999</v>
      </c>
      <c r="K14" s="13">
        <v>2.823</v>
      </c>
      <c r="L14" s="13">
        <f>detail!AD14</f>
        <v>2.7694169999999998</v>
      </c>
      <c r="M14" s="13">
        <f>detail!AG14</f>
        <v>2.1635409999999999</v>
      </c>
      <c r="N14" s="13">
        <f>detail!AJ14</f>
        <v>1.73129</v>
      </c>
      <c r="O14" s="13">
        <f>detail!AM14</f>
        <v>3.1033330000000001</v>
      </c>
      <c r="P14" s="25">
        <f>detail!AN14</f>
        <v>34.148969264053683</v>
      </c>
      <c r="Q14" s="6" t="s">
        <v>23</v>
      </c>
      <c r="R14" s="7"/>
    </row>
    <row r="15" spans="1:18" ht="15" customHeight="1">
      <c r="A15" s="5" t="s">
        <v>24</v>
      </c>
      <c r="B15" s="5" t="s">
        <v>25</v>
      </c>
      <c r="C15" s="22">
        <v>2.0470000000000002</v>
      </c>
      <c r="D15" s="13">
        <v>1.756</v>
      </c>
      <c r="E15" s="13">
        <v>1.7629999999999999</v>
      </c>
      <c r="F15" s="13">
        <v>3.625</v>
      </c>
      <c r="G15" s="13">
        <v>2.5459999999999998</v>
      </c>
      <c r="H15" s="13">
        <f>+detail!R15</f>
        <v>2.4009999999999998</v>
      </c>
      <c r="I15" s="13">
        <v>2.38</v>
      </c>
      <c r="J15" s="13">
        <v>2.8970660000000001</v>
      </c>
      <c r="K15" s="13">
        <v>3.1259000000000001</v>
      </c>
      <c r="L15" s="13">
        <f>detail!AD15</f>
        <v>3.0906699999999998</v>
      </c>
      <c r="M15" s="13">
        <f>detail!AG15</f>
        <v>6.1250837699999998</v>
      </c>
      <c r="N15" s="13">
        <f>detail!AJ15</f>
        <v>6.2380631300000005</v>
      </c>
      <c r="O15" s="13">
        <f>detail!AM15</f>
        <v>7.0903780000000003</v>
      </c>
      <c r="P15" s="25">
        <f>detail!AN15</f>
        <v>45.138010544797567</v>
      </c>
      <c r="Q15" s="6" t="s">
        <v>26</v>
      </c>
      <c r="R15" s="7"/>
    </row>
    <row r="16" spans="1:18" ht="15" customHeight="1">
      <c r="A16" s="5" t="s">
        <v>27</v>
      </c>
      <c r="B16" s="5" t="s">
        <v>28</v>
      </c>
      <c r="C16" s="22">
        <v>1.25</v>
      </c>
      <c r="D16" s="13">
        <v>1.5840000000000001</v>
      </c>
      <c r="E16" s="13">
        <v>1.73</v>
      </c>
      <c r="F16" s="13">
        <v>1.246</v>
      </c>
      <c r="G16" s="13">
        <v>1.5629999999999999</v>
      </c>
      <c r="H16" s="13">
        <f>+detail!R16</f>
        <v>1.1870000000000001</v>
      </c>
      <c r="I16" s="13">
        <v>0.14499999999999999</v>
      </c>
      <c r="J16" s="13">
        <v>2.2919999999999998</v>
      </c>
      <c r="K16" s="13">
        <v>1.659</v>
      </c>
      <c r="L16" s="13">
        <f>detail!AD16</f>
        <v>0.95762800000000003</v>
      </c>
      <c r="M16" s="13">
        <f>detail!AG16</f>
        <v>2.426825</v>
      </c>
      <c r="N16" s="13">
        <f>detail!AJ16</f>
        <v>1.194628</v>
      </c>
      <c r="O16" s="13">
        <f>detail!AM16</f>
        <v>4.1970000000000001</v>
      </c>
      <c r="P16" s="25">
        <f>detail!AN16</f>
        <v>9.5271604658025577</v>
      </c>
      <c r="Q16" s="6" t="s">
        <v>29</v>
      </c>
      <c r="R16" s="7"/>
    </row>
    <row r="17" spans="1:18" ht="15" customHeight="1">
      <c r="A17" s="5" t="s">
        <v>140</v>
      </c>
      <c r="B17" s="5" t="s">
        <v>30</v>
      </c>
      <c r="C17" s="22">
        <v>0.109693</v>
      </c>
      <c r="D17" s="13">
        <v>0.252</v>
      </c>
      <c r="E17" s="13">
        <v>0.33900000000000002</v>
      </c>
      <c r="F17" s="13">
        <v>0.30199999999999999</v>
      </c>
      <c r="G17" s="13">
        <v>0.29199999999999998</v>
      </c>
      <c r="H17" s="13">
        <f>+detail!R17</f>
        <v>0.30299999999999999</v>
      </c>
      <c r="I17" s="13">
        <v>0.22700000000000001</v>
      </c>
      <c r="J17" s="13">
        <v>0.1</v>
      </c>
      <c r="K17" s="13">
        <v>0.03</v>
      </c>
      <c r="L17" s="13">
        <f>detail!AD17</f>
        <v>0</v>
      </c>
      <c r="M17" s="13">
        <f>detail!AG17</f>
        <v>0</v>
      </c>
      <c r="N17" s="13">
        <f>detail!AJ17</f>
        <v>0</v>
      </c>
      <c r="O17" s="13">
        <f>detail!AM17</f>
        <v>0</v>
      </c>
      <c r="P17" s="25">
        <f>detail!AN17</f>
        <v>0</v>
      </c>
      <c r="Q17" s="30" t="s">
        <v>141</v>
      </c>
      <c r="R17" s="7"/>
    </row>
    <row r="18" spans="1:18" ht="15" customHeight="1">
      <c r="A18" s="5" t="s">
        <v>31</v>
      </c>
      <c r="B18" s="5" t="s">
        <v>32</v>
      </c>
      <c r="C18" s="22">
        <v>3.2349999999999999</v>
      </c>
      <c r="D18" s="13">
        <v>3.625</v>
      </c>
      <c r="E18" s="13">
        <v>1.7649999999999999</v>
      </c>
      <c r="F18" s="13">
        <v>3.0350000000000001</v>
      </c>
      <c r="G18" s="13">
        <v>1.5069999999999999</v>
      </c>
      <c r="H18" s="13">
        <f>+detail!R18</f>
        <v>1.7410000000000001</v>
      </c>
      <c r="I18" s="13">
        <v>1.268</v>
      </c>
      <c r="J18" s="13">
        <v>1.3169999999999999</v>
      </c>
      <c r="K18" s="13">
        <v>2.004</v>
      </c>
      <c r="L18" s="13">
        <f>detail!AD18</f>
        <v>2.9139659999999998</v>
      </c>
      <c r="M18" s="13">
        <f>detail!AG18</f>
        <v>2.89</v>
      </c>
      <c r="N18" s="13">
        <f>detail!AJ18</f>
        <v>2.413802</v>
      </c>
      <c r="O18" s="13">
        <f>detail!AM18</f>
        <v>2.4260739999999998</v>
      </c>
      <c r="P18" s="25">
        <f>detail!AN18</f>
        <v>59.632917251158759</v>
      </c>
      <c r="Q18" s="6" t="s">
        <v>33</v>
      </c>
      <c r="R18" s="7"/>
    </row>
    <row r="19" spans="1:18" ht="15" customHeight="1">
      <c r="A19" s="5" t="s">
        <v>34</v>
      </c>
      <c r="B19" s="5" t="s">
        <v>35</v>
      </c>
      <c r="C19" s="22">
        <v>2.073</v>
      </c>
      <c r="D19" s="13">
        <v>1.401</v>
      </c>
      <c r="E19" s="13">
        <v>2.7509999999999999</v>
      </c>
      <c r="F19" s="13">
        <v>3.1920000000000002</v>
      </c>
      <c r="G19" s="13">
        <v>2.004</v>
      </c>
      <c r="H19" s="13">
        <f>+detail!R19</f>
        <v>2.3690000000000002</v>
      </c>
      <c r="I19" s="13">
        <v>3.855</v>
      </c>
      <c r="J19" s="13">
        <v>5.2869999999999999</v>
      </c>
      <c r="K19" s="13">
        <v>4.9669999999999996</v>
      </c>
      <c r="L19" s="13">
        <f>detail!AD19</f>
        <v>5.1786510000000003</v>
      </c>
      <c r="M19" s="13">
        <f>detail!AG19</f>
        <v>5.7167310000000002</v>
      </c>
      <c r="N19" s="13">
        <f>detail!AJ19</f>
        <v>5.7554629999999998</v>
      </c>
      <c r="O19" s="13">
        <f>detail!AM19</f>
        <v>8.291048</v>
      </c>
      <c r="P19" s="25">
        <f>detail!AN19</f>
        <v>29.915557504451495</v>
      </c>
      <c r="Q19" s="6" t="s">
        <v>36</v>
      </c>
      <c r="R19" s="7"/>
    </row>
    <row r="20" spans="1:18" ht="15" customHeight="1">
      <c r="A20" s="5" t="s">
        <v>136</v>
      </c>
      <c r="B20" s="5" t="s">
        <v>37</v>
      </c>
      <c r="C20" s="22">
        <v>1.177</v>
      </c>
      <c r="D20" s="13">
        <v>0.82299999999999995</v>
      </c>
      <c r="E20" s="13">
        <v>0.873</v>
      </c>
      <c r="F20" s="13">
        <v>0.61299999999999999</v>
      </c>
      <c r="G20" s="13">
        <v>0.89200000000000002</v>
      </c>
      <c r="H20" s="13">
        <f>+detail!R20</f>
        <v>0.64500000000000002</v>
      </c>
      <c r="I20" s="13">
        <v>0.70209999999999995</v>
      </c>
      <c r="J20" s="13">
        <v>1.3740000000000001</v>
      </c>
      <c r="K20" s="13">
        <v>0.71799999999999997</v>
      </c>
      <c r="L20" s="13">
        <f>detail!AD20</f>
        <v>0.97079400000000005</v>
      </c>
      <c r="M20" s="13">
        <f>detail!AG20</f>
        <v>1.4080379999999999</v>
      </c>
      <c r="N20" s="13">
        <f>detail!AJ20</f>
        <v>0.51786100000000002</v>
      </c>
      <c r="O20" s="13">
        <f>detail!AM20</f>
        <v>0.84001899999999996</v>
      </c>
      <c r="P20" s="25">
        <f>detail!AN20</f>
        <v>25.983861293861853</v>
      </c>
      <c r="Q20" s="6" t="s">
        <v>38</v>
      </c>
      <c r="R20" s="7"/>
    </row>
    <row r="21" spans="1:18" ht="15" customHeight="1">
      <c r="A21" s="24" t="s">
        <v>89</v>
      </c>
      <c r="B21" s="24" t="s">
        <v>35</v>
      </c>
      <c r="C21" s="13">
        <v>1.2989999999999999</v>
      </c>
      <c r="D21" s="13">
        <v>1.302</v>
      </c>
      <c r="E21" s="13">
        <v>1.419</v>
      </c>
      <c r="F21" s="13">
        <v>1.276</v>
      </c>
      <c r="G21" s="13">
        <v>1.177</v>
      </c>
      <c r="H21" s="13">
        <f>+detail!R21</f>
        <v>1.859</v>
      </c>
      <c r="I21" s="13">
        <v>1.127</v>
      </c>
      <c r="J21" s="13"/>
      <c r="K21" s="13"/>
      <c r="L21" s="13"/>
      <c r="M21" s="13" t="str">
        <f>detail!AG21</f>
        <v>-</v>
      </c>
      <c r="N21" s="13">
        <f>detail!AJ21</f>
        <v>0</v>
      </c>
      <c r="O21" s="13">
        <f>detail!AM21</f>
        <v>0</v>
      </c>
      <c r="P21" s="25">
        <f>detail!AN21</f>
        <v>0</v>
      </c>
      <c r="Q21" s="26" t="s">
        <v>60</v>
      </c>
      <c r="R21" s="7"/>
    </row>
    <row r="22" spans="1:18" ht="15" customHeight="1">
      <c r="A22" s="24" t="s">
        <v>90</v>
      </c>
      <c r="B22" s="24" t="s">
        <v>65</v>
      </c>
      <c r="C22" s="13">
        <v>0.46400000000000002</v>
      </c>
      <c r="D22" s="13">
        <v>0.51400000000000001</v>
      </c>
      <c r="E22" s="13">
        <v>0.313</v>
      </c>
      <c r="F22" s="13">
        <v>0.29399999999999998</v>
      </c>
      <c r="G22" s="13">
        <v>0.27900000000000003</v>
      </c>
      <c r="H22" s="13">
        <f>+detail!R22</f>
        <v>0.46400000000000002</v>
      </c>
      <c r="I22" s="13">
        <v>0.77300000000000002</v>
      </c>
      <c r="J22" s="13">
        <v>0.69799999999999995</v>
      </c>
      <c r="K22" s="13">
        <v>0.84499999999999997</v>
      </c>
      <c r="L22" s="13">
        <f>detail!AD22</f>
        <v>0.91631499999999999</v>
      </c>
      <c r="M22" s="13">
        <f>detail!AG22</f>
        <v>0.76212999999999997</v>
      </c>
      <c r="N22" s="13">
        <f>detail!AJ22</f>
        <v>0.94764499999999996</v>
      </c>
      <c r="O22" s="13">
        <f>detail!AM22</f>
        <v>1.3837200000000001</v>
      </c>
      <c r="P22" s="25">
        <f>detail!AN22</f>
        <v>40.123887271977573</v>
      </c>
      <c r="Q22" s="26" t="s">
        <v>66</v>
      </c>
      <c r="R22" s="7"/>
    </row>
    <row r="23" spans="1:18" ht="15" customHeight="1">
      <c r="A23" s="5" t="s">
        <v>56</v>
      </c>
      <c r="B23" s="5" t="s">
        <v>57</v>
      </c>
      <c r="C23" s="13">
        <v>1.0449999999999999</v>
      </c>
      <c r="D23" s="13">
        <v>0.35699999999999998</v>
      </c>
      <c r="E23" s="13">
        <v>0.49299999999999999</v>
      </c>
      <c r="F23" s="13">
        <v>0.73899999999999999</v>
      </c>
      <c r="G23" s="13">
        <v>0.66700000000000004</v>
      </c>
      <c r="H23" s="13">
        <f>+detail!R23</f>
        <v>1.006</v>
      </c>
      <c r="I23" s="13">
        <v>0.61499999999999999</v>
      </c>
      <c r="J23" s="13">
        <v>0.53400000000000003</v>
      </c>
      <c r="K23" s="13">
        <v>0.91500000000000004</v>
      </c>
      <c r="L23" s="13">
        <f>detail!AD23</f>
        <v>0.77585300000000001</v>
      </c>
      <c r="M23" s="13">
        <f>detail!AG23</f>
        <v>0.72300399999999998</v>
      </c>
      <c r="N23" s="13">
        <f>detail!AJ23</f>
        <v>0.93250500000000003</v>
      </c>
      <c r="O23" s="13">
        <f>detail!AM23</f>
        <v>0.62488100000000002</v>
      </c>
      <c r="P23" s="25">
        <f>detail!AN23</f>
        <v>48.458042852822345</v>
      </c>
      <c r="Q23" s="26" t="s">
        <v>61</v>
      </c>
      <c r="R23" s="7"/>
    </row>
    <row r="24" spans="1:18" ht="15" customHeight="1">
      <c r="A24" s="7" t="s">
        <v>91</v>
      </c>
      <c r="B24" s="5" t="s">
        <v>72</v>
      </c>
      <c r="C24" s="13">
        <v>0.35</v>
      </c>
      <c r="D24" s="13">
        <v>0.438</v>
      </c>
      <c r="E24" s="13">
        <v>0.748</v>
      </c>
      <c r="F24" s="13">
        <v>1.1399999999999999</v>
      </c>
      <c r="G24" s="13">
        <v>6.94</v>
      </c>
      <c r="H24" s="13">
        <f>+detail!R24</f>
        <v>8.7219999999999995</v>
      </c>
      <c r="I24" s="13">
        <v>2.569</v>
      </c>
      <c r="J24" s="13">
        <v>3.2189999999999999</v>
      </c>
      <c r="K24" s="13">
        <v>3.7730000000000001</v>
      </c>
      <c r="L24" s="13">
        <f>detail!AD24</f>
        <v>3.5111750000000002</v>
      </c>
      <c r="M24" s="13">
        <f>detail!AG24</f>
        <v>5.6264310000000002</v>
      </c>
      <c r="N24" s="13">
        <f>detail!AJ24</f>
        <v>1.8949579999999999</v>
      </c>
      <c r="O24" s="13">
        <f>detail!AM24</f>
        <v>4.0898690000000002</v>
      </c>
      <c r="P24" s="25">
        <f>detail!AN24</f>
        <v>59.701175099812907</v>
      </c>
      <c r="Q24" s="26" t="s">
        <v>70</v>
      </c>
      <c r="R24" s="7"/>
    </row>
    <row r="25" spans="1:18" ht="15" customHeight="1">
      <c r="A25" s="5" t="s">
        <v>125</v>
      </c>
      <c r="B25" s="5" t="s">
        <v>58</v>
      </c>
      <c r="C25" s="13"/>
      <c r="D25" s="13"/>
      <c r="E25" s="13">
        <v>0.41699999999999998</v>
      </c>
      <c r="F25" s="21"/>
      <c r="G25" s="21"/>
      <c r="H25" s="21"/>
      <c r="I25" s="21"/>
      <c r="J25" s="21"/>
      <c r="K25" s="21"/>
      <c r="L25" s="13"/>
      <c r="M25" s="13"/>
      <c r="N25" s="13">
        <f>detail!AJ25</f>
        <v>0</v>
      </c>
      <c r="O25" s="13">
        <f>detail!AM25</f>
        <v>0</v>
      </c>
      <c r="P25" s="25">
        <f>detail!AN25</f>
        <v>0</v>
      </c>
      <c r="Q25" s="26" t="s">
        <v>62</v>
      </c>
      <c r="R25" s="7"/>
    </row>
    <row r="26" spans="1:18" ht="15" customHeight="1">
      <c r="A26" s="5" t="s">
        <v>92</v>
      </c>
      <c r="B26" s="5" t="s">
        <v>59</v>
      </c>
      <c r="C26" s="13">
        <v>1.6739999999999999</v>
      </c>
      <c r="D26" s="13">
        <v>1.716</v>
      </c>
      <c r="E26" s="13">
        <v>1.099</v>
      </c>
      <c r="F26" s="13">
        <v>1.169</v>
      </c>
      <c r="G26" s="13">
        <v>0.95099999999999996</v>
      </c>
      <c r="H26" s="13">
        <f>+detail!R26</f>
        <v>1.6539999999999999</v>
      </c>
      <c r="I26" s="13">
        <v>1.244</v>
      </c>
      <c r="J26" s="13">
        <v>1.3260000000000001</v>
      </c>
      <c r="K26" s="13">
        <v>5.6449999999999996</v>
      </c>
      <c r="L26" s="13">
        <f>detail!AD26</f>
        <v>5.5956799999999998</v>
      </c>
      <c r="M26" s="13">
        <f>detail!AG26</f>
        <v>4.1172170000000001</v>
      </c>
      <c r="N26" s="13">
        <f>detail!AJ26</f>
        <v>0.94163600000000003</v>
      </c>
      <c r="O26" s="13">
        <f>detail!AM26</f>
        <v>1.2898000000000001</v>
      </c>
      <c r="P26" s="25">
        <f>detail!AN26</f>
        <v>8.0396234130189779</v>
      </c>
      <c r="Q26" s="26" t="s">
        <v>63</v>
      </c>
      <c r="R26" s="7"/>
    </row>
    <row r="27" spans="1:18" ht="15" customHeight="1">
      <c r="A27" s="5" t="s">
        <v>75</v>
      </c>
      <c r="B27" s="5" t="s">
        <v>181</v>
      </c>
      <c r="C27" s="13">
        <v>0.15906870000000001</v>
      </c>
      <c r="D27" s="13">
        <v>9.7753000000000007E-2</v>
      </c>
      <c r="E27" s="13">
        <v>0.1263455</v>
      </c>
      <c r="F27" s="13">
        <v>0.18728</v>
      </c>
      <c r="G27" s="13">
        <v>0.186587</v>
      </c>
      <c r="H27" s="13">
        <v>0.24210000000000001</v>
      </c>
      <c r="I27" s="13">
        <v>0.29975000000000002</v>
      </c>
      <c r="J27" s="13">
        <v>0.22737199999999999</v>
      </c>
      <c r="K27" s="13">
        <v>0.22591</v>
      </c>
      <c r="L27" s="13">
        <v>0.26652599999999999</v>
      </c>
      <c r="M27" s="13">
        <v>0.17036200000000001</v>
      </c>
      <c r="N27" s="13">
        <v>0.14516599999999999</v>
      </c>
      <c r="O27" s="13">
        <v>0.263789</v>
      </c>
      <c r="P27" s="25">
        <v>42.914989636850514</v>
      </c>
      <c r="Q27" s="26" t="s">
        <v>188</v>
      </c>
    </row>
    <row r="28" spans="1:18" ht="15" customHeight="1">
      <c r="A28" s="5" t="s">
        <v>159</v>
      </c>
      <c r="B28" s="5" t="s">
        <v>180</v>
      </c>
      <c r="C28" s="13"/>
      <c r="D28" s="13"/>
      <c r="E28" s="13"/>
      <c r="F28" s="13"/>
      <c r="G28" s="13">
        <v>0.27106999999999998</v>
      </c>
      <c r="H28" s="13">
        <v>0.31778899999999999</v>
      </c>
      <c r="I28" s="13">
        <v>0.33420699999999998</v>
      </c>
      <c r="J28" s="13">
        <v>0.375948</v>
      </c>
      <c r="K28" s="13">
        <v>0.85020600000000002</v>
      </c>
      <c r="L28" s="13">
        <v>0.39549600000000001</v>
      </c>
      <c r="M28" s="13">
        <v>1.7274369999999999</v>
      </c>
      <c r="N28" s="13">
        <v>1.050084</v>
      </c>
      <c r="O28" s="13"/>
      <c r="P28" s="25"/>
      <c r="Q28" s="26" t="s">
        <v>187</v>
      </c>
    </row>
    <row r="29" spans="1:18" ht="15" customHeight="1">
      <c r="A29" s="5" t="s">
        <v>157</v>
      </c>
      <c r="B29" s="5" t="s">
        <v>182</v>
      </c>
      <c r="C29" s="13"/>
      <c r="D29" s="13"/>
      <c r="E29" s="13"/>
      <c r="F29" s="13"/>
      <c r="G29" s="13"/>
      <c r="H29" s="13">
        <v>0.5</v>
      </c>
      <c r="I29" s="13">
        <v>0.3</v>
      </c>
      <c r="J29" s="13">
        <v>0.409945</v>
      </c>
      <c r="K29" s="13">
        <v>0.295931</v>
      </c>
      <c r="L29" s="13">
        <v>0.98405799999999999</v>
      </c>
      <c r="M29" s="13">
        <v>1.0907849999999999</v>
      </c>
      <c r="N29" s="13">
        <v>0.346553</v>
      </c>
      <c r="O29" s="13">
        <v>1.3590789999999999</v>
      </c>
      <c r="P29" s="25">
        <v>31.336217142980988</v>
      </c>
      <c r="Q29" s="26" t="s">
        <v>186</v>
      </c>
    </row>
    <row r="30" spans="1:18" ht="15" customHeight="1">
      <c r="A30" s="5" t="s">
        <v>158</v>
      </c>
      <c r="B30" s="5" t="s">
        <v>183</v>
      </c>
      <c r="C30" s="13"/>
      <c r="D30" s="13"/>
      <c r="E30" s="13"/>
      <c r="F30" s="13"/>
      <c r="G30" s="13"/>
      <c r="H30" s="13"/>
      <c r="I30" s="13"/>
      <c r="J30" s="13"/>
      <c r="K30" s="13"/>
      <c r="L30" s="13"/>
      <c r="M30" s="13"/>
      <c r="N30" s="13">
        <v>0.51101200000000002</v>
      </c>
      <c r="O30" s="13">
        <v>0.78214099999999998</v>
      </c>
      <c r="P30" s="25">
        <v>32.890637319938357</v>
      </c>
      <c r="Q30" s="26" t="s">
        <v>184</v>
      </c>
    </row>
    <row r="31" spans="1:18" ht="15" customHeight="1">
      <c r="A31" s="5" t="s">
        <v>161</v>
      </c>
      <c r="B31" s="5" t="s">
        <v>179</v>
      </c>
      <c r="C31" s="13"/>
      <c r="D31" s="13"/>
      <c r="E31" s="13"/>
      <c r="F31" s="13"/>
      <c r="G31" s="13"/>
      <c r="H31" s="13"/>
      <c r="I31" s="13"/>
      <c r="J31" s="13"/>
      <c r="K31" s="13"/>
      <c r="L31" s="13"/>
      <c r="M31" s="13"/>
      <c r="N31" s="13"/>
      <c r="O31" s="13">
        <v>0.57984599999999997</v>
      </c>
      <c r="P31" s="25">
        <v>20.158550868838319</v>
      </c>
      <c r="Q31" s="26" t="s">
        <v>185</v>
      </c>
    </row>
    <row r="32" spans="1:18" ht="15" customHeight="1">
      <c r="A32" s="5"/>
      <c r="B32" s="5"/>
      <c r="C32" s="13"/>
      <c r="D32" s="13"/>
      <c r="E32" s="13"/>
      <c r="F32" s="13"/>
      <c r="G32" s="13"/>
      <c r="H32" s="13"/>
      <c r="I32" s="13"/>
      <c r="J32" s="13"/>
      <c r="K32" s="13"/>
      <c r="L32" s="13"/>
      <c r="M32" s="13"/>
      <c r="N32" s="13"/>
      <c r="O32" s="13"/>
      <c r="P32" s="25"/>
      <c r="Q32" s="26"/>
    </row>
    <row r="33" spans="1:1" ht="15" customHeight="1">
      <c r="A33" s="8" t="s">
        <v>52</v>
      </c>
    </row>
    <row r="35" spans="1:1" ht="15" customHeight="1">
      <c r="A35" s="9" t="s">
        <v>49</v>
      </c>
    </row>
    <row r="36" spans="1:1" ht="15" customHeight="1">
      <c r="A36" s="10" t="s">
        <v>93</v>
      </c>
    </row>
    <row r="37" spans="1:1" ht="15" customHeight="1">
      <c r="A37" s="10"/>
    </row>
    <row r="38" spans="1:1" ht="15" customHeight="1">
      <c r="A38" s="12" t="s">
        <v>50</v>
      </c>
    </row>
    <row r="39" spans="1:1" ht="15" customHeight="1">
      <c r="A39" s="12" t="s">
        <v>51</v>
      </c>
    </row>
    <row r="40" spans="1:1" ht="15" customHeight="1">
      <c r="A40" s="12" t="s">
        <v>53</v>
      </c>
    </row>
    <row r="41" spans="1:1" ht="15" customHeight="1">
      <c r="A41" s="12" t="s">
        <v>130</v>
      </c>
    </row>
    <row r="42" spans="1:1" ht="15" customHeight="1">
      <c r="A42" s="12" t="s">
        <v>97</v>
      </c>
    </row>
    <row r="43" spans="1:1" ht="15" customHeight="1">
      <c r="A43" s="12" t="s">
        <v>67</v>
      </c>
    </row>
    <row r="44" spans="1:1" ht="15" customHeight="1">
      <c r="A44" s="12" t="s">
        <v>69</v>
      </c>
    </row>
    <row r="45" spans="1:1" ht="15" customHeight="1">
      <c r="A45" s="12" t="s">
        <v>71</v>
      </c>
    </row>
    <row r="46" spans="1:1" ht="15" customHeight="1">
      <c r="A46" s="12" t="s">
        <v>84</v>
      </c>
    </row>
    <row r="47" spans="1:1" ht="15" customHeight="1">
      <c r="A47" s="35" t="s">
        <v>116</v>
      </c>
    </row>
    <row r="48" spans="1:1" ht="15" customHeight="1">
      <c r="A48" s="35" t="s">
        <v>120</v>
      </c>
    </row>
    <row r="49" spans="1:1" ht="15" customHeight="1">
      <c r="A49" s="10" t="s">
        <v>121</v>
      </c>
    </row>
    <row r="50" spans="1:1" ht="15" customHeight="1">
      <c r="A50" s="10"/>
    </row>
    <row r="51" spans="1:1" ht="15" customHeight="1">
      <c r="A51" s="10" t="s">
        <v>104</v>
      </c>
    </row>
    <row r="53" spans="1:1" ht="15" customHeight="1">
      <c r="A53" s="9"/>
    </row>
  </sheetData>
  <phoneticPr fontId="0" type="noConversion"/>
  <hyperlinks>
    <hyperlink ref="Q5" r:id="rId1" display="http://www.kwfkankerbestrijding.nl/"/>
    <hyperlink ref="Q7" r:id="rId2" display="http://www.hartstichting.nl/"/>
    <hyperlink ref="Q8" r:id="rId3" display="http://www.nierstichting.nl/"/>
    <hyperlink ref="Q9" r:id="rId4" display="http://www.reumafonds.nl/"/>
    <hyperlink ref="Q11" r:id="rId5" display="http://www.brandwonden.nl/"/>
    <hyperlink ref="Q12" r:id="rId6" display="http://www.diabetesfonds.nl/"/>
    <hyperlink ref="Q13" r:id="rId7" display="http://www.prinsesbeatrixfonds.nl/"/>
    <hyperlink ref="Q14" r:id="rId8" display="http://www.mlds.nl/"/>
    <hyperlink ref="Q15" r:id="rId9" display="http://www.hersenstichting.nl/"/>
    <hyperlink ref="Q16" r:id="rId10" display="http://www.aidsfonds.nl/"/>
    <hyperlink ref="Q17" r:id="rId11"/>
    <hyperlink ref="Q18" r:id="rId12" display="http://www.msresearch.nl/"/>
    <hyperlink ref="Q19" r:id="rId13" display="http://www.alzheimer-nederland.nl/"/>
    <hyperlink ref="Q20" r:id="rId14" display="http://www.epilepsiefonds.nl/"/>
    <hyperlink ref="Q21" r:id="rId15"/>
    <hyperlink ref="Q23" r:id="rId16"/>
    <hyperlink ref="Q25" r:id="rId17"/>
    <hyperlink ref="Q26" r:id="rId18"/>
    <hyperlink ref="Q22" r:id="rId19"/>
    <hyperlink ref="Q10" r:id="rId20"/>
    <hyperlink ref="Q24" r:id="rId21"/>
    <hyperlink ref="Q6" r:id="rId22"/>
  </hyperlinks>
  <pageMargins left="0.74803149606299213" right="0.74803149606299213" top="0.98425196850393704" bottom="0.98425196850393704" header="0.51181102362204722" footer="0.51181102362204722"/>
  <pageSetup paperSize="9" scale="67" orientation="landscape" r:id="rId23"/>
  <headerFooter alignWithMargins="0">
    <oddFooter>&amp;L&amp;Z&amp;F&amp;R&amp;D</oddFooter>
  </headerFooter>
  <legacyDrawing r:id="rId2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59"/>
  <sheetViews>
    <sheetView zoomScaleNormal="100" workbookViewId="0">
      <pane xSplit="1" topLeftCell="Y1" activePane="topRight" state="frozen"/>
      <selection pane="topRight" activeCell="A3" sqref="A3"/>
    </sheetView>
  </sheetViews>
  <sheetFormatPr defaultRowHeight="15" customHeight="1"/>
  <cols>
    <col min="1" max="1" width="42.7109375" style="10" customWidth="1"/>
    <col min="2" max="2" width="6.85546875" style="10" bestFit="1" customWidth="1"/>
    <col min="3" max="3" width="9.7109375" style="10" bestFit="1" customWidth="1"/>
    <col min="4" max="4" width="11.140625" style="10" bestFit="1" customWidth="1"/>
    <col min="5" max="5" width="6.85546875" style="10" bestFit="1" customWidth="1"/>
    <col min="6" max="6" width="9.7109375" style="10" bestFit="1" customWidth="1"/>
    <col min="7" max="7" width="11.140625" style="10" bestFit="1" customWidth="1"/>
    <col min="8" max="8" width="6.85546875" style="10" bestFit="1" customWidth="1"/>
    <col min="9" max="9" width="9.7109375" style="10" bestFit="1" customWidth="1"/>
    <col min="10" max="10" width="11.140625" style="10" bestFit="1" customWidth="1"/>
    <col min="11" max="11" width="6.85546875" style="10" bestFit="1" customWidth="1"/>
    <col min="12" max="12" width="9.7109375" style="10" bestFit="1" customWidth="1"/>
    <col min="13" max="13" width="11.140625" style="10" bestFit="1" customWidth="1"/>
    <col min="14" max="14" width="6.85546875" style="10" bestFit="1" customWidth="1"/>
    <col min="15" max="15" width="9.7109375" style="10" bestFit="1" customWidth="1"/>
    <col min="16" max="16" width="11.140625" style="10" bestFit="1" customWidth="1"/>
    <col min="17" max="17" width="9.140625" style="10"/>
    <col min="18" max="18" width="9.7109375" style="10" bestFit="1" customWidth="1"/>
    <col min="19" max="19" width="11.140625" style="10" bestFit="1" customWidth="1"/>
    <col min="20" max="22" width="9.140625" style="10"/>
    <col min="23" max="24" width="9.5703125" style="10" bestFit="1" customWidth="1"/>
    <col min="25" max="25" width="10.5703125" style="10" bestFit="1" customWidth="1"/>
    <col min="26" max="27" width="9.5703125" style="10" bestFit="1" customWidth="1"/>
    <col min="28" max="28" width="10.5703125" style="10" bestFit="1" customWidth="1"/>
    <col min="29" max="29" width="10.7109375" style="10" bestFit="1" customWidth="1"/>
    <col min="30" max="31" width="10.5703125" style="10" bestFit="1" customWidth="1"/>
    <col min="32" max="32" width="9.5703125" style="10" bestFit="1" customWidth="1"/>
    <col min="33" max="33" width="10.7109375" bestFit="1" customWidth="1"/>
    <col min="34" max="34" width="9.28515625" style="10" customWidth="1"/>
    <col min="35" max="35" width="9.140625" style="10"/>
    <col min="36" max="36" width="10.7109375" bestFit="1" customWidth="1"/>
    <col min="37" max="37" width="9.28515625" style="10" customWidth="1"/>
    <col min="38" max="38" width="9.140625" style="10"/>
    <col min="39" max="39" width="6" style="10" customWidth="1"/>
    <col min="40" max="42" width="9.140625" style="10"/>
    <col min="43" max="43" width="10.140625" style="10" bestFit="1" customWidth="1"/>
    <col min="44" max="45" width="9.140625" style="10"/>
    <col min="46" max="46" width="10.140625" style="10" bestFit="1" customWidth="1"/>
    <col min="47" max="16384" width="9.140625" style="10"/>
  </cols>
  <sheetData>
    <row r="1" spans="1:55" ht="15" customHeight="1">
      <c r="A1" s="9" t="s">
        <v>82</v>
      </c>
    </row>
    <row r="2" spans="1:55" ht="15" customHeight="1">
      <c r="A2" s="9"/>
    </row>
    <row r="3" spans="1:55" ht="15" customHeight="1">
      <c r="B3" s="16">
        <v>2009</v>
      </c>
      <c r="C3" s="17"/>
      <c r="D3" s="17"/>
      <c r="E3" s="18">
        <v>2010</v>
      </c>
      <c r="F3" s="19"/>
      <c r="G3" s="19"/>
      <c r="H3" s="16">
        <v>2011</v>
      </c>
      <c r="I3" s="17"/>
      <c r="J3" s="17"/>
      <c r="K3" s="18">
        <v>2012</v>
      </c>
      <c r="L3" s="19"/>
      <c r="M3" s="19"/>
      <c r="N3" s="16">
        <v>2013</v>
      </c>
      <c r="O3" s="17"/>
      <c r="P3" s="17"/>
      <c r="Q3" s="18">
        <v>2014</v>
      </c>
      <c r="R3" s="19"/>
      <c r="S3" s="19"/>
      <c r="T3" s="16">
        <v>2015</v>
      </c>
      <c r="U3" s="17"/>
      <c r="V3" s="17"/>
      <c r="W3" s="18">
        <v>2016</v>
      </c>
      <c r="X3" s="19"/>
      <c r="Y3" s="19"/>
      <c r="Z3" s="16">
        <v>2017</v>
      </c>
      <c r="AA3" s="17"/>
      <c r="AB3" s="17"/>
      <c r="AC3" s="18">
        <v>2018</v>
      </c>
      <c r="AD3" s="19"/>
      <c r="AE3" s="19"/>
      <c r="AF3" s="16">
        <v>2019</v>
      </c>
      <c r="AG3" s="17"/>
      <c r="AH3" s="17"/>
      <c r="AI3" s="19">
        <v>2020</v>
      </c>
      <c r="AJ3" s="19"/>
      <c r="AK3" s="19"/>
      <c r="AL3" s="17">
        <v>2021</v>
      </c>
      <c r="AM3" s="17"/>
      <c r="AN3" s="17"/>
    </row>
    <row r="4" spans="1:55" s="11" customFormat="1" ht="63" customHeight="1">
      <c r="B4" s="31" t="s">
        <v>39</v>
      </c>
      <c r="C4" s="31" t="s">
        <v>40</v>
      </c>
      <c r="D4" s="31" t="s">
        <v>41</v>
      </c>
      <c r="E4" s="32" t="s">
        <v>39</v>
      </c>
      <c r="F4" s="32" t="s">
        <v>40</v>
      </c>
      <c r="G4" s="32" t="s">
        <v>41</v>
      </c>
      <c r="H4" s="31" t="s">
        <v>39</v>
      </c>
      <c r="I4" s="31" t="s">
        <v>40</v>
      </c>
      <c r="J4" s="31" t="s">
        <v>41</v>
      </c>
      <c r="K4" s="32" t="s">
        <v>39</v>
      </c>
      <c r="L4" s="32" t="s">
        <v>40</v>
      </c>
      <c r="M4" s="32" t="s">
        <v>41</v>
      </c>
      <c r="N4" s="33" t="s">
        <v>39</v>
      </c>
      <c r="O4" s="33" t="s">
        <v>40</v>
      </c>
      <c r="P4" s="33" t="s">
        <v>41</v>
      </c>
      <c r="Q4" s="34" t="s">
        <v>39</v>
      </c>
      <c r="R4" s="34" t="s">
        <v>40</v>
      </c>
      <c r="S4" s="34" t="s">
        <v>41</v>
      </c>
      <c r="T4" s="33" t="s">
        <v>39</v>
      </c>
      <c r="U4" s="33" t="s">
        <v>40</v>
      </c>
      <c r="V4" s="33" t="s">
        <v>41</v>
      </c>
      <c r="W4" s="34" t="s">
        <v>39</v>
      </c>
      <c r="X4" s="34" t="s">
        <v>40</v>
      </c>
      <c r="Y4" s="34" t="s">
        <v>41</v>
      </c>
      <c r="Z4" s="33" t="s">
        <v>39</v>
      </c>
      <c r="AA4" s="33" t="s">
        <v>40</v>
      </c>
      <c r="AB4" s="33" t="s">
        <v>41</v>
      </c>
      <c r="AC4" s="34" t="s">
        <v>39</v>
      </c>
      <c r="AD4" s="34" t="s">
        <v>40</v>
      </c>
      <c r="AE4" s="34" t="s">
        <v>41</v>
      </c>
      <c r="AF4" s="33" t="s">
        <v>39</v>
      </c>
      <c r="AG4" s="33" t="s">
        <v>40</v>
      </c>
      <c r="AH4" s="33" t="s">
        <v>41</v>
      </c>
      <c r="AI4" s="34" t="s">
        <v>39</v>
      </c>
      <c r="AJ4" s="34" t="s">
        <v>40</v>
      </c>
      <c r="AK4" s="34" t="s">
        <v>41</v>
      </c>
      <c r="AL4" s="33" t="s">
        <v>39</v>
      </c>
      <c r="AM4" s="33" t="s">
        <v>40</v>
      </c>
      <c r="AN4" s="33" t="s">
        <v>41</v>
      </c>
    </row>
    <row r="5" spans="1:55" ht="15" customHeight="1">
      <c r="A5" s="7" t="s">
        <v>3</v>
      </c>
      <c r="B5" s="46">
        <v>114.173</v>
      </c>
      <c r="C5" s="46">
        <v>80.622</v>
      </c>
      <c r="D5" s="47">
        <f>C5/B5*100</f>
        <v>70.61389295192383</v>
      </c>
      <c r="E5" s="48">
        <v>125.456</v>
      </c>
      <c r="F5" s="20">
        <v>84.545000000000002</v>
      </c>
      <c r="G5" s="49">
        <f>F5/E5*100</f>
        <v>67.390160693789056</v>
      </c>
      <c r="H5" s="23">
        <v>121.89100000000001</v>
      </c>
      <c r="I5" s="23">
        <v>76.376000000000005</v>
      </c>
      <c r="J5" s="47">
        <f>I5/H5*100</f>
        <v>62.659261143152492</v>
      </c>
      <c r="K5" s="20">
        <v>132.57599999999999</v>
      </c>
      <c r="L5" s="20">
        <v>79.141000000000005</v>
      </c>
      <c r="M5" s="20">
        <f>L5/K5*100</f>
        <v>59.694816558049737</v>
      </c>
      <c r="N5" s="23">
        <v>123.099</v>
      </c>
      <c r="O5" s="23">
        <v>74.941999999999993</v>
      </c>
      <c r="P5" s="23">
        <f>O5/N5*100</f>
        <v>60.879454747804608</v>
      </c>
      <c r="Q5" s="20">
        <v>173.72900000000001</v>
      </c>
      <c r="R5" s="20">
        <v>115.971</v>
      </c>
      <c r="S5" s="20">
        <f>R5/Q5*100</f>
        <v>66.753967385986215</v>
      </c>
      <c r="T5" s="23">
        <v>141.43100000000001</v>
      </c>
      <c r="U5" s="23">
        <v>103.426</v>
      </c>
      <c r="V5" s="23">
        <f>U5/T5*100</f>
        <v>73.128239212053927</v>
      </c>
      <c r="W5" s="20">
        <v>128.17500000000001</v>
      </c>
      <c r="X5" s="20">
        <v>90.363</v>
      </c>
      <c r="Y5" s="20">
        <f>X5/W5*100</f>
        <v>70.499707431246335</v>
      </c>
      <c r="Z5" s="23">
        <v>157.4</v>
      </c>
      <c r="AA5" s="23">
        <v>119.21899999999999</v>
      </c>
      <c r="AB5" s="23">
        <f>AA5/Z5*100</f>
        <v>75.742693773824641</v>
      </c>
      <c r="AC5" s="20">
        <v>144.86600000000001</v>
      </c>
      <c r="AD5" s="20">
        <v>97.614000000000004</v>
      </c>
      <c r="AE5" s="20">
        <f>AD5/AC5*100</f>
        <v>67.382270512059421</v>
      </c>
      <c r="AF5" s="23">
        <v>220.798</v>
      </c>
      <c r="AG5" s="23">
        <v>170.66900000000001</v>
      </c>
      <c r="AH5" s="23">
        <f>AG5/AF5*100</f>
        <v>77.296442902562518</v>
      </c>
      <c r="AI5" s="20">
        <v>99.731999999999999</v>
      </c>
      <c r="AJ5" s="20">
        <v>52.651000000000003</v>
      </c>
      <c r="AK5" s="20">
        <f>AJ5/AI5*100</f>
        <v>52.792483856736062</v>
      </c>
      <c r="AL5" s="66">
        <v>138.66300000000001</v>
      </c>
      <c r="AM5" s="66">
        <v>92.441000000000003</v>
      </c>
      <c r="AN5" s="66">
        <f t="shared" ref="AN5:AN20" si="0">AM5/AL5*100</f>
        <v>66.665945493751039</v>
      </c>
      <c r="AO5" s="38"/>
      <c r="AP5" s="62"/>
      <c r="AQ5" s="62"/>
    </row>
    <row r="6" spans="1:55" ht="15" customHeight="1">
      <c r="A6" s="7" t="s">
        <v>98</v>
      </c>
      <c r="B6" s="46">
        <v>11.472</v>
      </c>
      <c r="C6" s="46">
        <v>10.387</v>
      </c>
      <c r="D6" s="47">
        <f>C6/B6*100</f>
        <v>90.542189679218978</v>
      </c>
      <c r="E6" s="48">
        <v>11.481</v>
      </c>
      <c r="F6" s="20">
        <v>9.5380000000000003</v>
      </c>
      <c r="G6" s="49">
        <f>F6/E6*100</f>
        <v>83.076387074296662</v>
      </c>
      <c r="H6" s="23">
        <v>9.7469999999999999</v>
      </c>
      <c r="I6" s="23">
        <v>6.0179999999999998</v>
      </c>
      <c r="J6" s="47">
        <f>I6/H6*100</f>
        <v>61.742074484456758</v>
      </c>
      <c r="K6" s="20">
        <v>10.512</v>
      </c>
      <c r="L6" s="20">
        <v>5.5039999999999996</v>
      </c>
      <c r="M6" s="20">
        <f>L6/K6*100</f>
        <v>52.359208523592081</v>
      </c>
      <c r="N6" s="23">
        <v>19.251000000000001</v>
      </c>
      <c r="O6" s="23">
        <v>7.165</v>
      </c>
      <c r="P6" s="23">
        <f>O6/N6*100</f>
        <v>37.218845774245487</v>
      </c>
      <c r="Q6" s="20">
        <v>34.985999999999997</v>
      </c>
      <c r="R6" s="20">
        <v>6.5650000000000004</v>
      </c>
      <c r="S6" s="20">
        <f>R6/Q6*100</f>
        <v>18.764648716629512</v>
      </c>
      <c r="T6" s="23">
        <v>23.646999999999998</v>
      </c>
      <c r="U6" s="23">
        <v>4.5890000000000004</v>
      </c>
      <c r="V6" s="23">
        <f>U6/T6*100</f>
        <v>19.406267179769106</v>
      </c>
      <c r="W6" s="20">
        <v>18.702999999999999</v>
      </c>
      <c r="X6" s="20">
        <v>4.7430000000000003</v>
      </c>
      <c r="Y6" s="20">
        <f>X6/W6*100</f>
        <v>25.359567983745922</v>
      </c>
      <c r="Z6" s="23">
        <v>20.507999999999999</v>
      </c>
      <c r="AA6" s="23">
        <v>4.4269999999999996</v>
      </c>
      <c r="AB6" s="23">
        <f t="shared" ref="AB6:AB29" si="1">AA6/Z6*100</f>
        <v>21.586697874000389</v>
      </c>
      <c r="AC6" s="20">
        <v>23.657779000000001</v>
      </c>
      <c r="AD6" s="20">
        <v>5.2965260000000001</v>
      </c>
      <c r="AE6" s="57">
        <f>AD6/AC6*100</f>
        <v>22.388094841869982</v>
      </c>
      <c r="AF6" s="23">
        <v>27.626978000000001</v>
      </c>
      <c r="AG6" s="23">
        <v>3.0975160000000002</v>
      </c>
      <c r="AH6" s="23">
        <f t="shared" ref="AH6:AH33" si="2">AG6/AF6*100</f>
        <v>11.211924807700647</v>
      </c>
      <c r="AI6" s="20">
        <v>19.933271000000001</v>
      </c>
      <c r="AJ6" s="20">
        <v>2.9720230000000001</v>
      </c>
      <c r="AK6" s="20">
        <f t="shared" ref="AK6:AK20" si="3">AJ6/AI6*100</f>
        <v>14.909861005752642</v>
      </c>
      <c r="AL6" s="66">
        <v>21.117000000000001</v>
      </c>
      <c r="AM6" s="66">
        <v>14.016</v>
      </c>
      <c r="AN6" s="66">
        <f t="shared" si="0"/>
        <v>66.373064355732353</v>
      </c>
      <c r="AO6" s="38"/>
      <c r="AP6" s="62"/>
      <c r="AQ6" s="62"/>
      <c r="AT6" s="38"/>
    </row>
    <row r="7" spans="1:55" ht="15" customHeight="1">
      <c r="A7" s="7" t="s">
        <v>6</v>
      </c>
      <c r="B7" s="46">
        <v>44.1</v>
      </c>
      <c r="C7" s="46">
        <v>20</v>
      </c>
      <c r="D7" s="47">
        <f t="shared" ref="D7:D33" si="4">C7/B7*100</f>
        <v>45.351473922902493</v>
      </c>
      <c r="E7" s="48">
        <v>41.97</v>
      </c>
      <c r="F7" s="20">
        <v>18.638999999999999</v>
      </c>
      <c r="G7" s="49">
        <f t="shared" ref="G7:G33" si="5">F7/E7*100</f>
        <v>44.410293066476051</v>
      </c>
      <c r="H7" s="23">
        <v>44.939</v>
      </c>
      <c r="I7" s="23">
        <v>22.364999999999998</v>
      </c>
      <c r="J7" s="47">
        <f t="shared" ref="J7:J33" si="6">I7/H7*100</f>
        <v>49.76746256035959</v>
      </c>
      <c r="K7" s="20">
        <v>56.963526999999999</v>
      </c>
      <c r="L7" s="20">
        <v>32.379407</v>
      </c>
      <c r="M7" s="20">
        <f>L7/K7*100</f>
        <v>56.842349315905253</v>
      </c>
      <c r="N7" s="23">
        <v>43.633000000000003</v>
      </c>
      <c r="O7" s="23">
        <v>17.600000000000001</v>
      </c>
      <c r="P7" s="23">
        <f>O7/N7*100</f>
        <v>40.336442600783812</v>
      </c>
      <c r="Q7" s="20">
        <v>48.589252999999999</v>
      </c>
      <c r="R7" s="20">
        <v>21.247449</v>
      </c>
      <c r="S7" s="20">
        <f>R7/Q7*100</f>
        <v>43.728700665556644</v>
      </c>
      <c r="T7" s="23">
        <v>45.194000000000003</v>
      </c>
      <c r="U7" s="23">
        <v>17.079713000000002</v>
      </c>
      <c r="V7" s="23">
        <f>U7/T7*100</f>
        <v>37.791992299862812</v>
      </c>
      <c r="W7" s="20">
        <v>57.119298999999998</v>
      </c>
      <c r="X7" s="20">
        <v>27.625634000000002</v>
      </c>
      <c r="Y7" s="20">
        <f t="shared" ref="Y7:Y29" si="7">X7/W7*100</f>
        <v>48.364798734662344</v>
      </c>
      <c r="Z7" s="23">
        <v>56.119</v>
      </c>
      <c r="AA7" s="23">
        <v>24.241</v>
      </c>
      <c r="AB7" s="23">
        <f t="shared" si="1"/>
        <v>43.195709118123986</v>
      </c>
      <c r="AC7" s="20">
        <v>55.213498000000001</v>
      </c>
      <c r="AD7" s="20">
        <v>25.746569000000001</v>
      </c>
      <c r="AE7" s="20">
        <f t="shared" ref="AE7:AE20" si="8">AD7/AC7*100</f>
        <v>46.630932530302644</v>
      </c>
      <c r="AF7" s="23">
        <v>47.530417</v>
      </c>
      <c r="AG7" s="23">
        <v>20.226959999999998</v>
      </c>
      <c r="AH7" s="23">
        <f t="shared" si="2"/>
        <v>42.555822727160162</v>
      </c>
      <c r="AI7" s="20">
        <v>48.493290000000002</v>
      </c>
      <c r="AJ7" s="20">
        <v>21.203690000000002</v>
      </c>
      <c r="AK7" s="20">
        <f t="shared" si="3"/>
        <v>43.724997829596632</v>
      </c>
      <c r="AL7" s="66">
        <v>48.97</v>
      </c>
      <c r="AM7" s="66">
        <v>19.313603000000001</v>
      </c>
      <c r="AN7" s="66">
        <f t="shared" si="0"/>
        <v>39.439663059015729</v>
      </c>
      <c r="AO7" s="38"/>
      <c r="AP7" s="62"/>
      <c r="AQ7" s="62"/>
      <c r="AT7" s="38"/>
    </row>
    <row r="8" spans="1:55" ht="15" customHeight="1">
      <c r="A8" s="7" t="s">
        <v>42</v>
      </c>
      <c r="B8" s="46">
        <v>19.623999999999999</v>
      </c>
      <c r="C8" s="46">
        <v>4.7370000000000001</v>
      </c>
      <c r="D8" s="47">
        <f t="shared" si="4"/>
        <v>24.138809620872404</v>
      </c>
      <c r="E8" s="48">
        <v>20.747</v>
      </c>
      <c r="F8" s="20">
        <v>5.8330000000000002</v>
      </c>
      <c r="G8" s="49">
        <f t="shared" si="5"/>
        <v>28.114908179495835</v>
      </c>
      <c r="H8" s="23">
        <v>22.341999999999999</v>
      </c>
      <c r="I8" s="23">
        <v>6.9640000000000004</v>
      </c>
      <c r="J8" s="47">
        <f t="shared" si="6"/>
        <v>31.169993733774959</v>
      </c>
      <c r="K8" s="20">
        <v>18.100000000000001</v>
      </c>
      <c r="L8" s="20">
        <v>4.3449999999999998</v>
      </c>
      <c r="M8" s="20">
        <f t="shared" ref="M8:M27" si="9">L8/K8*100</f>
        <v>24.005524861878449</v>
      </c>
      <c r="N8" s="23">
        <v>18.744</v>
      </c>
      <c r="O8" s="23">
        <v>3.1219999999999999</v>
      </c>
      <c r="P8" s="23">
        <f t="shared" ref="P8:P13" si="10">O8/N8*100</f>
        <v>16.655996585574051</v>
      </c>
      <c r="Q8" s="20">
        <v>20.881</v>
      </c>
      <c r="R8" s="20">
        <v>3.6429999999999998</v>
      </c>
      <c r="S8" s="20">
        <f t="shared" ref="S8:S20" si="11">R8/Q8*100</f>
        <v>17.446482448158612</v>
      </c>
      <c r="T8" s="23">
        <v>19.812999999999999</v>
      </c>
      <c r="U8" s="23">
        <v>4.0970000000000004</v>
      </c>
      <c r="V8" s="23">
        <f t="shared" ref="V8:V24" si="12">U8/T8*100</f>
        <v>20.67834250239742</v>
      </c>
      <c r="W8" s="20">
        <v>21.181999999999999</v>
      </c>
      <c r="X8" s="20">
        <v>5.0069999999999997</v>
      </c>
      <c r="Y8" s="20">
        <f t="shared" si="7"/>
        <v>23.637994523652157</v>
      </c>
      <c r="Z8" s="23">
        <v>20.331</v>
      </c>
      <c r="AA8" s="23">
        <v>4.577</v>
      </c>
      <c r="AB8" s="23">
        <f t="shared" si="1"/>
        <v>22.512419457970587</v>
      </c>
      <c r="AC8" s="20">
        <v>21.379000000000001</v>
      </c>
      <c r="AD8" s="20">
        <v>5.7279999999999998</v>
      </c>
      <c r="AE8" s="20">
        <f t="shared" si="8"/>
        <v>26.79264699003695</v>
      </c>
      <c r="AF8" s="23">
        <v>20.423999999999999</v>
      </c>
      <c r="AG8" s="23">
        <v>5.26</v>
      </c>
      <c r="AH8" s="23">
        <f t="shared" si="2"/>
        <v>25.754014884449667</v>
      </c>
      <c r="AI8" s="20">
        <v>20.866</v>
      </c>
      <c r="AJ8" s="20">
        <v>4.82</v>
      </c>
      <c r="AK8" s="20">
        <f t="shared" si="3"/>
        <v>23.099779545672387</v>
      </c>
      <c r="AL8" s="66">
        <v>21.997</v>
      </c>
      <c r="AM8" s="66">
        <v>8.2609999999999992</v>
      </c>
      <c r="AN8" s="66">
        <f t="shared" si="0"/>
        <v>37.555121152884482</v>
      </c>
      <c r="AO8" s="38"/>
      <c r="AP8" s="62"/>
      <c r="AQ8" s="62"/>
      <c r="AT8" s="38"/>
    </row>
    <row r="9" spans="1:55" ht="15" customHeight="1">
      <c r="A9" s="7" t="s">
        <v>124</v>
      </c>
      <c r="B9" s="46">
        <v>14.545</v>
      </c>
      <c r="C9" s="46">
        <v>6.2480000000000002</v>
      </c>
      <c r="D9" s="47">
        <f t="shared" si="4"/>
        <v>42.95634238569955</v>
      </c>
      <c r="E9" s="48">
        <v>14.417999999999999</v>
      </c>
      <c r="F9" s="20">
        <v>8.01</v>
      </c>
      <c r="G9" s="49">
        <f t="shared" si="5"/>
        <v>55.555555555555557</v>
      </c>
      <c r="H9" s="23">
        <v>15.728999999999999</v>
      </c>
      <c r="I9" s="23">
        <v>7.4219999999999997</v>
      </c>
      <c r="J9" s="47">
        <f t="shared" si="6"/>
        <v>47.186725157352662</v>
      </c>
      <c r="K9" s="20">
        <v>16.518999999999998</v>
      </c>
      <c r="L9" s="20">
        <v>8.2279999999999998</v>
      </c>
      <c r="M9" s="20">
        <f t="shared" si="9"/>
        <v>49.809310490949819</v>
      </c>
      <c r="N9" s="23">
        <v>16.263000000000002</v>
      </c>
      <c r="O9" s="23">
        <v>8.2210000000000001</v>
      </c>
      <c r="P9" s="23">
        <f t="shared" si="10"/>
        <v>50.550328967595149</v>
      </c>
      <c r="Q9" s="20">
        <v>16.728999999999999</v>
      </c>
      <c r="R9" s="20">
        <v>8.5559999999999992</v>
      </c>
      <c r="S9" s="20">
        <f t="shared" si="11"/>
        <v>51.144718751868012</v>
      </c>
      <c r="T9" s="23">
        <v>16.536999999999999</v>
      </c>
      <c r="U9" s="23">
        <v>8.5109999999999992</v>
      </c>
      <c r="V9" s="23">
        <f t="shared" si="12"/>
        <v>51.466408659369897</v>
      </c>
      <c r="W9" s="20">
        <v>18.231999999999999</v>
      </c>
      <c r="X9" s="20">
        <v>10.02</v>
      </c>
      <c r="Y9" s="20">
        <f t="shared" si="7"/>
        <v>54.958315050460726</v>
      </c>
      <c r="Z9" s="23">
        <v>15.428000000000001</v>
      </c>
      <c r="AA9" s="23">
        <v>7.335</v>
      </c>
      <c r="AB9" s="23">
        <f t="shared" si="1"/>
        <v>47.543427534353121</v>
      </c>
      <c r="AC9" s="20">
        <v>15.1</v>
      </c>
      <c r="AD9" s="20">
        <v>7.4</v>
      </c>
      <c r="AE9" s="20">
        <f t="shared" si="8"/>
        <v>49.006622516556298</v>
      </c>
      <c r="AF9" s="23">
        <v>16.207000000000001</v>
      </c>
      <c r="AG9" s="23">
        <v>8.1639999999999997</v>
      </c>
      <c r="AH9" s="23">
        <f t="shared" si="2"/>
        <v>50.373295489603251</v>
      </c>
      <c r="AI9" s="20">
        <v>14.349</v>
      </c>
      <c r="AJ9" s="20">
        <v>6.9539999999999997</v>
      </c>
      <c r="AK9" s="20">
        <f t="shared" si="3"/>
        <v>48.463307547564291</v>
      </c>
      <c r="AL9" s="66">
        <v>13.475</v>
      </c>
      <c r="AM9" s="66">
        <v>6.5060000000000002</v>
      </c>
      <c r="AN9" s="66">
        <f t="shared" si="0"/>
        <v>48.282003710575147</v>
      </c>
      <c r="AO9" s="38"/>
      <c r="AP9" s="62"/>
      <c r="AQ9" s="62"/>
      <c r="AT9" s="38"/>
    </row>
    <row r="10" spans="1:55" ht="15" customHeight="1">
      <c r="A10" s="7" t="s">
        <v>55</v>
      </c>
      <c r="B10" s="46">
        <v>15.151</v>
      </c>
      <c r="C10" s="46">
        <v>4.4119999999999999</v>
      </c>
      <c r="D10" s="47">
        <f t="shared" si="4"/>
        <v>29.120190086462937</v>
      </c>
      <c r="E10" s="48">
        <v>15.472</v>
      </c>
      <c r="F10" s="20">
        <v>3.7290000000000001</v>
      </c>
      <c r="G10" s="49">
        <f t="shared" si="5"/>
        <v>24.10160289555326</v>
      </c>
      <c r="H10" s="23">
        <v>16.605</v>
      </c>
      <c r="I10" s="23">
        <v>4.03</v>
      </c>
      <c r="J10" s="47">
        <f t="shared" si="6"/>
        <v>24.269798253538092</v>
      </c>
      <c r="K10" s="20">
        <v>15.781000000000001</v>
      </c>
      <c r="L10" s="20">
        <v>3.4809999999999999</v>
      </c>
      <c r="M10" s="20">
        <f t="shared" si="9"/>
        <v>22.058171218553959</v>
      </c>
      <c r="N10" s="23">
        <v>13.954000000000001</v>
      </c>
      <c r="O10" s="23">
        <v>2.94</v>
      </c>
      <c r="P10" s="23">
        <f t="shared" si="10"/>
        <v>21.069227461659736</v>
      </c>
      <c r="Q10" s="20">
        <v>13.606999999999999</v>
      </c>
      <c r="R10" s="20">
        <v>3.7690000000000001</v>
      </c>
      <c r="S10" s="20">
        <f t="shared" si="11"/>
        <v>27.698978466965535</v>
      </c>
      <c r="T10" s="23">
        <v>13.321</v>
      </c>
      <c r="U10" s="23">
        <v>3.7109999999999999</v>
      </c>
      <c r="V10" s="23">
        <f t="shared" si="12"/>
        <v>27.858268898731325</v>
      </c>
      <c r="W10" s="20">
        <v>14.279</v>
      </c>
      <c r="X10" s="20">
        <v>3.3050000000000002</v>
      </c>
      <c r="Y10" s="20">
        <f t="shared" si="7"/>
        <v>23.145878562924576</v>
      </c>
      <c r="Z10" s="23">
        <v>16.902999999999999</v>
      </c>
      <c r="AA10" s="23">
        <v>6.23</v>
      </c>
      <c r="AB10" s="23">
        <f t="shared" si="1"/>
        <v>36.857362598355323</v>
      </c>
      <c r="AC10" s="20">
        <v>17.128665000000002</v>
      </c>
      <c r="AD10" s="20">
        <v>7.2080149999999996</v>
      </c>
      <c r="AE10" s="20">
        <f t="shared" si="8"/>
        <v>42.081592465028642</v>
      </c>
      <c r="AF10" s="23">
        <v>13.010820000000001</v>
      </c>
      <c r="AG10" s="23">
        <v>3.5679650000000001</v>
      </c>
      <c r="AH10" s="23">
        <f t="shared" si="2"/>
        <v>27.423060191440662</v>
      </c>
      <c r="AI10" s="20">
        <v>13.801164</v>
      </c>
      <c r="AJ10" s="20">
        <v>4.2504749999999998</v>
      </c>
      <c r="AK10" s="20">
        <f t="shared" si="3"/>
        <v>30.797945738489886</v>
      </c>
      <c r="AL10" s="66">
        <v>17.456126999999999</v>
      </c>
      <c r="AM10" s="66">
        <v>6.8955359999999999</v>
      </c>
      <c r="AN10" s="66">
        <f t="shared" si="0"/>
        <v>39.50209573979383</v>
      </c>
      <c r="AO10" s="38"/>
      <c r="AP10" s="62"/>
      <c r="AQ10" s="62"/>
      <c r="AT10" s="38"/>
    </row>
    <row r="11" spans="1:55" ht="15" customHeight="1">
      <c r="A11" s="7" t="s">
        <v>13</v>
      </c>
      <c r="B11" s="46">
        <v>5.492</v>
      </c>
      <c r="C11" s="46">
        <v>3.5419999999999998</v>
      </c>
      <c r="D11" s="47">
        <f t="shared" si="4"/>
        <v>64.493809176984712</v>
      </c>
      <c r="E11" s="48">
        <v>6.2140000000000004</v>
      </c>
      <c r="F11" s="20">
        <v>1.925</v>
      </c>
      <c r="G11" s="49">
        <f t="shared" si="5"/>
        <v>30.97843579015127</v>
      </c>
      <c r="H11" s="23">
        <v>5.93</v>
      </c>
      <c r="I11" s="23">
        <v>1.8839999999999999</v>
      </c>
      <c r="J11" s="47">
        <f t="shared" si="6"/>
        <v>31.770657672849918</v>
      </c>
      <c r="K11" s="20">
        <v>6.4619999999999997</v>
      </c>
      <c r="L11" s="20">
        <v>2.2629999999999999</v>
      </c>
      <c r="M11" s="20">
        <f t="shared" si="9"/>
        <v>35.020117610646857</v>
      </c>
      <c r="N11" s="23">
        <v>5.968</v>
      </c>
      <c r="O11" s="23">
        <v>1.998</v>
      </c>
      <c r="P11" s="23">
        <f t="shared" si="10"/>
        <v>33.478552278820381</v>
      </c>
      <c r="Q11" s="20">
        <v>5.1660000000000004</v>
      </c>
      <c r="R11" s="20">
        <v>2.2919999999999998</v>
      </c>
      <c r="S11" s="20">
        <f t="shared" si="11"/>
        <v>44.367015098722405</v>
      </c>
      <c r="T11" s="23">
        <v>5.5179999999999998</v>
      </c>
      <c r="U11" s="23">
        <v>2.3559999999999999</v>
      </c>
      <c r="V11" s="23">
        <f t="shared" si="12"/>
        <v>42.696629213483142</v>
      </c>
      <c r="W11" s="20">
        <v>5.92</v>
      </c>
      <c r="X11" s="20">
        <v>2.3250000000000002</v>
      </c>
      <c r="Y11" s="20">
        <f t="shared" si="7"/>
        <v>39.273648648648653</v>
      </c>
      <c r="Z11" s="23">
        <v>6.0910000000000002</v>
      </c>
      <c r="AA11" s="23">
        <v>2.3559999999999999</v>
      </c>
      <c r="AB11" s="23">
        <f t="shared" si="1"/>
        <v>38.680019701198489</v>
      </c>
      <c r="AC11" s="20">
        <v>7.5076049999999999</v>
      </c>
      <c r="AD11" s="20">
        <v>2.7692600000000001</v>
      </c>
      <c r="AE11" s="57">
        <f t="shared" si="8"/>
        <v>36.886064197570334</v>
      </c>
      <c r="AF11" s="23">
        <v>7.0592040000000003</v>
      </c>
      <c r="AG11" s="23">
        <v>2.5138310000000001</v>
      </c>
      <c r="AH11" s="23">
        <f t="shared" si="2"/>
        <v>35.610686417335444</v>
      </c>
      <c r="AI11" s="20">
        <v>7.5739999999999998</v>
      </c>
      <c r="AJ11" s="20">
        <v>2.38</v>
      </c>
      <c r="AK11" s="20">
        <f t="shared" si="3"/>
        <v>31.42329020332717</v>
      </c>
      <c r="AL11" s="66">
        <v>8.2027020000000004</v>
      </c>
      <c r="AM11" s="66">
        <v>2.5399569999999998</v>
      </c>
      <c r="AN11" s="66">
        <f t="shared" si="0"/>
        <v>30.964882059594505</v>
      </c>
      <c r="AO11" s="38"/>
      <c r="AP11" s="62"/>
      <c r="AQ11" s="62"/>
      <c r="AR11" s="44"/>
      <c r="AS11" s="44"/>
      <c r="AT11" s="60"/>
      <c r="AU11" s="44"/>
      <c r="AV11" s="44"/>
      <c r="AW11" s="44"/>
      <c r="AX11" s="44"/>
      <c r="AY11" s="44"/>
      <c r="AZ11" s="44"/>
      <c r="BA11" s="44"/>
      <c r="BB11" s="44"/>
      <c r="BC11" s="44"/>
    </row>
    <row r="12" spans="1:55" ht="15" customHeight="1">
      <c r="A12" s="7" t="s">
        <v>45</v>
      </c>
      <c r="B12" s="46">
        <v>8.9280000000000008</v>
      </c>
      <c r="C12" s="46">
        <v>3.238</v>
      </c>
      <c r="D12" s="47">
        <f t="shared" si="4"/>
        <v>36.267921146953405</v>
      </c>
      <c r="E12" s="48">
        <v>8.4930000000000003</v>
      </c>
      <c r="F12" s="20">
        <v>3.702</v>
      </c>
      <c r="G12" s="49">
        <f t="shared" si="5"/>
        <v>43.588837866478272</v>
      </c>
      <c r="H12" s="23">
        <v>8.16</v>
      </c>
      <c r="I12" s="23">
        <v>3.1880000000000002</v>
      </c>
      <c r="J12" s="47">
        <f t="shared" si="6"/>
        <v>39.068627450980394</v>
      </c>
      <c r="K12" s="20">
        <v>7.9710000000000001</v>
      </c>
      <c r="L12" s="20">
        <v>3.556</v>
      </c>
      <c r="M12" s="20">
        <f t="shared" si="9"/>
        <v>44.611717475849957</v>
      </c>
      <c r="N12" s="23">
        <v>7.2480000000000002</v>
      </c>
      <c r="O12" s="23">
        <v>3.302</v>
      </c>
      <c r="P12" s="23">
        <f t="shared" si="10"/>
        <v>45.557395143487852</v>
      </c>
      <c r="Q12" s="20">
        <v>6.0309999999999997</v>
      </c>
      <c r="R12" s="20">
        <v>2.1859999999999999</v>
      </c>
      <c r="S12" s="20">
        <f t="shared" si="11"/>
        <v>36.24606201293318</v>
      </c>
      <c r="T12" s="23">
        <v>7.9939999999999998</v>
      </c>
      <c r="U12" s="23">
        <v>3.9020000000000001</v>
      </c>
      <c r="V12" s="23">
        <f t="shared" si="12"/>
        <v>48.811608706529903</v>
      </c>
      <c r="W12" s="20">
        <v>6.9980000000000002</v>
      </c>
      <c r="X12" s="20">
        <v>2.2170000000000001</v>
      </c>
      <c r="Y12" s="20">
        <f t="shared" si="7"/>
        <v>31.680480137182055</v>
      </c>
      <c r="Z12" s="23">
        <v>7.7619999999999996</v>
      </c>
      <c r="AA12" s="23">
        <v>3.1680000000000001</v>
      </c>
      <c r="AB12" s="23">
        <f t="shared" si="1"/>
        <v>40.814223138366408</v>
      </c>
      <c r="AC12" s="20">
        <v>8.8638919999999999</v>
      </c>
      <c r="AD12" s="20">
        <v>3.6771069999999999</v>
      </c>
      <c r="AE12" s="20">
        <f t="shared" si="8"/>
        <v>41.484113299214386</v>
      </c>
      <c r="AF12" s="23">
        <v>8.8870190000000004</v>
      </c>
      <c r="AG12" s="23">
        <v>3.5252970000000001</v>
      </c>
      <c r="AH12" s="23">
        <f t="shared" si="2"/>
        <v>39.667935896164956</v>
      </c>
      <c r="AI12" s="20">
        <v>8.2298500000000008</v>
      </c>
      <c r="AJ12" s="20">
        <v>3.0193819999999998</v>
      </c>
      <c r="AK12" s="20">
        <f t="shared" si="3"/>
        <v>36.688177791818802</v>
      </c>
      <c r="AL12" s="66">
        <v>8.2358670000000007</v>
      </c>
      <c r="AM12" s="66">
        <v>2.9450810000000001</v>
      </c>
      <c r="AN12" s="66">
        <f t="shared" si="0"/>
        <v>35.759210293221102</v>
      </c>
      <c r="AO12" s="38"/>
      <c r="AP12" s="62"/>
      <c r="AQ12" s="62"/>
      <c r="AR12" s="44"/>
      <c r="AS12" s="44"/>
      <c r="AT12" s="60"/>
      <c r="AU12" s="44"/>
      <c r="AV12" s="44"/>
      <c r="AW12" s="44"/>
      <c r="AX12" s="44"/>
      <c r="AY12" s="44"/>
      <c r="AZ12" s="44"/>
      <c r="BA12" s="44"/>
      <c r="BB12" s="44"/>
      <c r="BC12" s="44"/>
    </row>
    <row r="13" spans="1:55" ht="15" customHeight="1">
      <c r="A13" s="7" t="s">
        <v>80</v>
      </c>
      <c r="B13" s="46">
        <v>8.6790000000000003</v>
      </c>
      <c r="C13" s="46">
        <v>3.7480000000000002</v>
      </c>
      <c r="D13" s="47">
        <f t="shared" si="4"/>
        <v>43.184698698006684</v>
      </c>
      <c r="E13" s="48">
        <v>7.2859999999999996</v>
      </c>
      <c r="F13" s="20">
        <v>2.323</v>
      </c>
      <c r="G13" s="49">
        <f t="shared" si="5"/>
        <v>31.883063409278066</v>
      </c>
      <c r="H13" s="23">
        <v>6.952</v>
      </c>
      <c r="I13" s="23">
        <v>2.548</v>
      </c>
      <c r="J13" s="47">
        <f t="shared" si="6"/>
        <v>36.651323360184115</v>
      </c>
      <c r="K13" s="20">
        <v>7.1520000000000001</v>
      </c>
      <c r="L13" s="20">
        <v>2.8479999999999999</v>
      </c>
      <c r="M13" s="20">
        <f t="shared" si="9"/>
        <v>39.821029082774047</v>
      </c>
      <c r="N13" s="23">
        <v>7.2830000000000004</v>
      </c>
      <c r="O13" s="23">
        <v>2.92</v>
      </c>
      <c r="P13" s="23">
        <f t="shared" si="10"/>
        <v>40.093368117533977</v>
      </c>
      <c r="Q13" s="20">
        <v>8.4309999999999992</v>
      </c>
      <c r="R13" s="20">
        <v>3.964</v>
      </c>
      <c r="S13" s="20">
        <f t="shared" si="11"/>
        <v>47.016961214565299</v>
      </c>
      <c r="T13" s="23">
        <v>7.9050000000000002</v>
      </c>
      <c r="U13" s="23">
        <v>3.3479999999999999</v>
      </c>
      <c r="V13" s="23">
        <f t="shared" si="12"/>
        <v>42.352941176470587</v>
      </c>
      <c r="W13" s="20">
        <v>7.1639999999999997</v>
      </c>
      <c r="X13" s="20">
        <v>3.0249999999999999</v>
      </c>
      <c r="Y13" s="20">
        <f t="shared" si="7"/>
        <v>42.225013958682297</v>
      </c>
      <c r="Z13" s="23">
        <v>7.72</v>
      </c>
      <c r="AA13" s="23">
        <v>3.5070000000000001</v>
      </c>
      <c r="AB13" s="23">
        <f t="shared" si="1"/>
        <v>45.427461139896373</v>
      </c>
      <c r="AC13" s="20">
        <v>7.383705</v>
      </c>
      <c r="AD13" s="20">
        <v>2.8970259999999999</v>
      </c>
      <c r="AE13" s="20">
        <f t="shared" si="8"/>
        <v>39.235397405503065</v>
      </c>
      <c r="AF13" s="23">
        <v>7.3860169999999998</v>
      </c>
      <c r="AG13" s="23">
        <v>2.7369020000000002</v>
      </c>
      <c r="AH13" s="23">
        <f t="shared" si="2"/>
        <v>37.055181432699115</v>
      </c>
      <c r="AI13" s="20">
        <v>5.3456970000000004</v>
      </c>
      <c r="AJ13" s="20">
        <v>2.0364770000000001</v>
      </c>
      <c r="AK13" s="20">
        <f t="shared" si="3"/>
        <v>38.095630934562877</v>
      </c>
      <c r="AL13" s="66">
        <v>7.4627100000000004</v>
      </c>
      <c r="AM13" s="66">
        <v>2.6677529999999998</v>
      </c>
      <c r="AN13" s="66">
        <f t="shared" si="0"/>
        <v>35.747777951977227</v>
      </c>
      <c r="AO13" s="38"/>
      <c r="AP13" s="62"/>
      <c r="AQ13" s="62"/>
      <c r="AR13" s="44"/>
      <c r="AS13" s="44"/>
      <c r="AT13" s="60"/>
      <c r="AU13" s="44"/>
      <c r="AV13" s="44"/>
      <c r="AW13" s="44"/>
      <c r="AX13" s="44"/>
      <c r="AY13" s="44"/>
      <c r="AZ13" s="44"/>
      <c r="BA13" s="44"/>
      <c r="BB13" s="44"/>
      <c r="BC13" s="44"/>
    </row>
    <row r="14" spans="1:55" ht="15" customHeight="1">
      <c r="A14" s="7" t="s">
        <v>21</v>
      </c>
      <c r="B14" s="46">
        <v>5.2439999999999998</v>
      </c>
      <c r="C14" s="46">
        <v>1.355</v>
      </c>
      <c r="D14" s="47">
        <f t="shared" si="4"/>
        <v>25.839054157131962</v>
      </c>
      <c r="E14" s="48">
        <v>5.7389999999999999</v>
      </c>
      <c r="F14" s="20">
        <v>1.2130000000000001</v>
      </c>
      <c r="G14" s="49">
        <f t="shared" si="5"/>
        <v>21.136086426206656</v>
      </c>
      <c r="H14" s="23">
        <v>6.1449999999999996</v>
      </c>
      <c r="I14" s="23">
        <v>1.319</v>
      </c>
      <c r="J14" s="47">
        <f t="shared" si="6"/>
        <v>21.46460537021969</v>
      </c>
      <c r="K14" s="20">
        <v>4.2229999999999999</v>
      </c>
      <c r="L14" s="20">
        <v>0.3</v>
      </c>
      <c r="M14" s="20">
        <f t="shared" si="9"/>
        <v>7.1039545346909776</v>
      </c>
      <c r="N14" s="23">
        <v>6.1390000000000002</v>
      </c>
      <c r="O14" s="23">
        <v>1.9370000000000001</v>
      </c>
      <c r="P14" s="23">
        <f t="shared" ref="P14:P20" si="13">O14/N14*100</f>
        <v>31.552370092848996</v>
      </c>
      <c r="Q14" s="20">
        <v>5.1280000000000001</v>
      </c>
      <c r="R14" s="20">
        <v>2.1480000000000001</v>
      </c>
      <c r="S14" s="20">
        <f t="shared" si="11"/>
        <v>41.887675507020283</v>
      </c>
      <c r="T14" s="23">
        <v>6.4589999999999996</v>
      </c>
      <c r="U14" s="23">
        <v>2.84</v>
      </c>
      <c r="V14" s="23">
        <f t="shared" si="12"/>
        <v>43.96965474531661</v>
      </c>
      <c r="W14" s="20">
        <v>8.4410000000000007</v>
      </c>
      <c r="X14" s="20">
        <v>3.6629999999999998</v>
      </c>
      <c r="Y14" s="20">
        <f t="shared" si="7"/>
        <v>43.395332306598739</v>
      </c>
      <c r="Z14" s="23">
        <v>7.5019999999999998</v>
      </c>
      <c r="AA14" s="23">
        <v>2.823</v>
      </c>
      <c r="AB14" s="23">
        <f t="shared" si="1"/>
        <v>37.629965342575311</v>
      </c>
      <c r="AC14" s="20">
        <v>8.2486529999999991</v>
      </c>
      <c r="AD14" s="20">
        <v>2.7694169999999998</v>
      </c>
      <c r="AE14" s="20">
        <f t="shared" si="8"/>
        <v>33.574172655826352</v>
      </c>
      <c r="AF14" s="23">
        <v>7.2475719999999999</v>
      </c>
      <c r="AG14" s="23">
        <v>2.1635409999999999</v>
      </c>
      <c r="AH14" s="23">
        <f t="shared" si="2"/>
        <v>29.851942140071188</v>
      </c>
      <c r="AI14" s="20">
        <v>7.1603510000000004</v>
      </c>
      <c r="AJ14" s="20">
        <v>1.73129</v>
      </c>
      <c r="AK14" s="20">
        <f t="shared" si="3"/>
        <v>24.17884262936272</v>
      </c>
      <c r="AL14" s="66">
        <v>9.0876330000000003</v>
      </c>
      <c r="AM14" s="66">
        <v>3.1033330000000001</v>
      </c>
      <c r="AN14" s="66">
        <f t="shared" si="0"/>
        <v>34.148969264053683</v>
      </c>
      <c r="AO14" s="38"/>
      <c r="AP14" s="62"/>
      <c r="AQ14" s="62"/>
      <c r="AR14" s="44"/>
      <c r="AS14" s="44"/>
      <c r="AT14" s="60"/>
      <c r="AU14" s="44"/>
      <c r="AV14" s="44"/>
      <c r="AW14" s="44"/>
      <c r="AX14" s="44"/>
      <c r="AY14" s="44"/>
      <c r="AZ14" s="44"/>
      <c r="BA14" s="44"/>
      <c r="BB14" s="44"/>
      <c r="BC14" s="44"/>
    </row>
    <row r="15" spans="1:55" ht="15" customHeight="1">
      <c r="A15" s="7" t="s">
        <v>24</v>
      </c>
      <c r="B15" s="46">
        <v>4.9509999999999996</v>
      </c>
      <c r="C15" s="46">
        <v>2.0470000000000002</v>
      </c>
      <c r="D15" s="47">
        <f t="shared" si="4"/>
        <v>41.345182791355292</v>
      </c>
      <c r="E15" s="48">
        <v>5.0510000000000002</v>
      </c>
      <c r="F15" s="20">
        <v>1.756</v>
      </c>
      <c r="G15" s="49">
        <f t="shared" si="5"/>
        <v>34.765392991486834</v>
      </c>
      <c r="H15" s="23">
        <v>4.8940000000000001</v>
      </c>
      <c r="I15" s="23">
        <v>1.7629999999999999</v>
      </c>
      <c r="J15" s="47">
        <f t="shared" si="6"/>
        <v>36.023702492848379</v>
      </c>
      <c r="K15" s="20">
        <v>7.09</v>
      </c>
      <c r="L15" s="20">
        <v>3.625</v>
      </c>
      <c r="M15" s="20">
        <f t="shared" si="9"/>
        <v>51.128349788434413</v>
      </c>
      <c r="N15" s="23">
        <v>6.718</v>
      </c>
      <c r="O15" s="23">
        <v>2.5459999999999998</v>
      </c>
      <c r="P15" s="23">
        <f t="shared" si="13"/>
        <v>37.898183983328373</v>
      </c>
      <c r="Q15" s="20">
        <v>7.9820000000000002</v>
      </c>
      <c r="R15" s="20">
        <v>2.4009999999999998</v>
      </c>
      <c r="S15" s="20">
        <f t="shared" si="11"/>
        <v>30.080180405913303</v>
      </c>
      <c r="T15" s="23">
        <v>9.4809999999999999</v>
      </c>
      <c r="U15" s="23">
        <v>2.38</v>
      </c>
      <c r="V15" s="23">
        <f t="shared" si="12"/>
        <v>25.102837253454275</v>
      </c>
      <c r="W15" s="20">
        <v>9.7629999999999999</v>
      </c>
      <c r="X15" s="20">
        <v>2.8970660000000001</v>
      </c>
      <c r="Y15" s="20">
        <f t="shared" si="7"/>
        <v>29.673932192973474</v>
      </c>
      <c r="Z15" s="23">
        <v>10.276</v>
      </c>
      <c r="AA15" s="23">
        <v>3.1259000000000001</v>
      </c>
      <c r="AB15" s="23">
        <f t="shared" si="1"/>
        <v>30.419423900350335</v>
      </c>
      <c r="AC15" s="20">
        <v>9.4929380000000005</v>
      </c>
      <c r="AD15" s="20">
        <v>3.0906699999999998</v>
      </c>
      <c r="AE15" s="20">
        <f>AD15/AC15*100</f>
        <v>32.557570690970486</v>
      </c>
      <c r="AF15" s="23">
        <v>14.069451000000001</v>
      </c>
      <c r="AG15" s="23">
        <v>6.1250837699999998</v>
      </c>
      <c r="AH15" s="23">
        <f t="shared" si="2"/>
        <v>43.53463237478136</v>
      </c>
      <c r="AI15" s="20">
        <v>13.528715999999999</v>
      </c>
      <c r="AJ15" s="20">
        <f>10.226333*0.61</f>
        <v>6.2380631300000005</v>
      </c>
      <c r="AK15" s="20">
        <f t="shared" si="3"/>
        <v>46.109794381078004</v>
      </c>
      <c r="AL15" s="66">
        <v>15.708220000000001</v>
      </c>
      <c r="AM15" s="66">
        <f>6.373789+0.716589</f>
        <v>7.0903780000000003</v>
      </c>
      <c r="AN15" s="66">
        <f t="shared" si="0"/>
        <v>45.138010544797567</v>
      </c>
      <c r="AO15" s="38"/>
      <c r="AP15" s="62"/>
      <c r="AQ15" s="62"/>
      <c r="AR15" s="44"/>
      <c r="AS15" s="44"/>
      <c r="AT15" s="60"/>
      <c r="AU15" s="44"/>
      <c r="AV15" s="44"/>
      <c r="AW15" s="44"/>
      <c r="AX15" s="44"/>
      <c r="AY15" s="44"/>
      <c r="AZ15" s="44"/>
      <c r="BA15" s="44"/>
      <c r="BB15" s="44"/>
      <c r="BC15" s="44"/>
    </row>
    <row r="16" spans="1:55" ht="15" customHeight="1">
      <c r="A16" s="7" t="s">
        <v>27</v>
      </c>
      <c r="B16" s="46">
        <v>21.405000000000001</v>
      </c>
      <c r="C16" s="46">
        <v>1.25</v>
      </c>
      <c r="D16" s="47">
        <f t="shared" si="4"/>
        <v>5.8397570661060492</v>
      </c>
      <c r="E16" s="48">
        <v>19.95</v>
      </c>
      <c r="F16" s="20">
        <v>1.5840000000000001</v>
      </c>
      <c r="G16" s="49">
        <f t="shared" si="5"/>
        <v>7.9398496240601508</v>
      </c>
      <c r="H16" s="23">
        <v>22.916</v>
      </c>
      <c r="I16" s="23">
        <v>1.73</v>
      </c>
      <c r="J16" s="47">
        <f t="shared" si="6"/>
        <v>7.5493105253971029</v>
      </c>
      <c r="K16" s="20">
        <v>24.867999999999999</v>
      </c>
      <c r="L16" s="20">
        <v>1.246</v>
      </c>
      <c r="M16" s="20">
        <f t="shared" si="9"/>
        <v>5.0104552034743444</v>
      </c>
      <c r="N16" s="23">
        <v>21.893000000000001</v>
      </c>
      <c r="O16" s="23">
        <v>1.6439999999999999</v>
      </c>
      <c r="P16" s="23">
        <f t="shared" si="13"/>
        <v>7.5092495318138202</v>
      </c>
      <c r="Q16" s="20">
        <v>24.991</v>
      </c>
      <c r="R16" s="20">
        <v>1.1870000000000001</v>
      </c>
      <c r="S16" s="20">
        <f t="shared" si="11"/>
        <v>4.7497098955624022</v>
      </c>
      <c r="T16" s="23">
        <v>25.888999999999999</v>
      </c>
      <c r="U16" s="23">
        <v>0.14499999999999999</v>
      </c>
      <c r="V16" s="23">
        <f t="shared" si="12"/>
        <v>0.56008343311831277</v>
      </c>
      <c r="W16" s="20">
        <v>40.180999999999997</v>
      </c>
      <c r="X16" s="20">
        <v>2.3460000000000001</v>
      </c>
      <c r="Y16" s="20">
        <f t="shared" si="7"/>
        <v>5.8385804235832861</v>
      </c>
      <c r="Z16" s="23">
        <v>47.387999999999998</v>
      </c>
      <c r="AA16" s="23">
        <v>1.659</v>
      </c>
      <c r="AB16" s="23">
        <f t="shared" si="1"/>
        <v>3.500886300329197</v>
      </c>
      <c r="AC16" s="58">
        <v>45.030999999999999</v>
      </c>
      <c r="AD16" s="58">
        <v>0.95762800000000003</v>
      </c>
      <c r="AE16" s="58">
        <f t="shared" si="8"/>
        <v>2.1265972330172551</v>
      </c>
      <c r="AF16" s="23">
        <v>54.128999999999998</v>
      </c>
      <c r="AG16" s="23">
        <v>2.426825</v>
      </c>
      <c r="AH16" s="23">
        <f t="shared" si="2"/>
        <v>4.4834100020321825</v>
      </c>
      <c r="AI16" s="20">
        <v>52.261000000000003</v>
      </c>
      <c r="AJ16" s="20">
        <v>1.194628</v>
      </c>
      <c r="AK16" s="20">
        <f t="shared" si="3"/>
        <v>2.2858881383823504</v>
      </c>
      <c r="AL16" s="66">
        <v>44.052999999999997</v>
      </c>
      <c r="AM16" s="66">
        <v>4.1970000000000001</v>
      </c>
      <c r="AN16" s="66">
        <f t="shared" si="0"/>
        <v>9.5271604658025577</v>
      </c>
      <c r="AO16" s="38"/>
      <c r="AP16" s="62"/>
      <c r="AQ16" s="62"/>
      <c r="AR16" s="44"/>
      <c r="AS16" s="44"/>
      <c r="AT16" s="60"/>
      <c r="AU16" s="44"/>
      <c r="AV16" s="44"/>
      <c r="AW16" s="44"/>
      <c r="AX16" s="44"/>
      <c r="AY16" s="44"/>
      <c r="AZ16" s="44"/>
      <c r="BA16" s="44"/>
      <c r="BB16" s="44"/>
      <c r="BC16" s="44"/>
    </row>
    <row r="17" spans="1:55" ht="15" customHeight="1">
      <c r="A17" s="7" t="s">
        <v>132</v>
      </c>
      <c r="B17" s="46">
        <v>2.484</v>
      </c>
      <c r="C17" s="46">
        <v>0.109693</v>
      </c>
      <c r="D17" s="47">
        <f t="shared" si="4"/>
        <v>4.4159822866344607</v>
      </c>
      <c r="E17" s="48">
        <v>2.9180000000000001</v>
      </c>
      <c r="F17" s="20">
        <v>0.252</v>
      </c>
      <c r="G17" s="49">
        <f t="shared" si="5"/>
        <v>8.6360520904729263</v>
      </c>
      <c r="H17" s="23">
        <v>2.5550000000000002</v>
      </c>
      <c r="I17" s="23">
        <v>0.33900000000000002</v>
      </c>
      <c r="J17" s="47">
        <f t="shared" si="6"/>
        <v>13.268101761252446</v>
      </c>
      <c r="K17" s="20">
        <v>2.8780000000000001</v>
      </c>
      <c r="L17" s="20">
        <v>0.30199999999999999</v>
      </c>
      <c r="M17" s="20">
        <f t="shared" si="9"/>
        <v>10.493398193189714</v>
      </c>
      <c r="N17" s="23">
        <v>2.8050000000000002</v>
      </c>
      <c r="O17" s="23">
        <v>0.29199999999999998</v>
      </c>
      <c r="P17" s="23">
        <f t="shared" si="13"/>
        <v>10.409982174688055</v>
      </c>
      <c r="Q17" s="20">
        <v>2.3050000000000002</v>
      </c>
      <c r="R17" s="20">
        <v>0.30299999999999999</v>
      </c>
      <c r="S17" s="20">
        <f t="shared" si="11"/>
        <v>13.145336225596527</v>
      </c>
      <c r="T17" s="23">
        <v>2.1720000000000002</v>
      </c>
      <c r="U17" s="23">
        <v>0.22700000000000001</v>
      </c>
      <c r="V17" s="23">
        <f t="shared" si="12"/>
        <v>10.451197053406998</v>
      </c>
      <c r="W17" s="20">
        <v>2.3490000000000002</v>
      </c>
      <c r="X17" s="20">
        <v>0.1</v>
      </c>
      <c r="Y17" s="20">
        <f t="shared" si="7"/>
        <v>4.2571306939123037</v>
      </c>
      <c r="Z17" s="23">
        <v>2.1920000000000002</v>
      </c>
      <c r="AA17" s="23">
        <v>0.03</v>
      </c>
      <c r="AB17" s="23">
        <f t="shared" si="1"/>
        <v>1.3686131386861313</v>
      </c>
      <c r="AC17" s="20">
        <v>2.4232209999999998</v>
      </c>
      <c r="AD17" s="20">
        <v>0</v>
      </c>
      <c r="AE17" s="20">
        <f t="shared" si="8"/>
        <v>0</v>
      </c>
      <c r="AF17" s="23">
        <v>2.7309060000000001</v>
      </c>
      <c r="AG17" s="23">
        <v>0</v>
      </c>
      <c r="AH17" s="23">
        <f t="shared" si="2"/>
        <v>0</v>
      </c>
      <c r="AI17" s="20">
        <v>3.0876999999999999</v>
      </c>
      <c r="AJ17" s="20">
        <v>0</v>
      </c>
      <c r="AK17" s="20">
        <f t="shared" si="3"/>
        <v>0</v>
      </c>
      <c r="AL17" s="66">
        <v>3.8215539999999999</v>
      </c>
      <c r="AM17" s="66">
        <v>0</v>
      </c>
      <c r="AN17" s="66">
        <f t="shared" si="0"/>
        <v>0</v>
      </c>
      <c r="AO17" s="38"/>
      <c r="AP17" s="62"/>
      <c r="AQ17" s="62"/>
      <c r="AR17" s="44"/>
      <c r="AS17" s="44"/>
      <c r="AT17" s="60"/>
      <c r="AU17" s="44"/>
      <c r="AV17" s="44"/>
      <c r="AW17" s="44"/>
      <c r="AX17" s="44"/>
      <c r="AY17" s="44"/>
      <c r="AZ17" s="44"/>
      <c r="BA17" s="44"/>
      <c r="BB17" s="44"/>
      <c r="BC17" s="44"/>
    </row>
    <row r="18" spans="1:55" ht="15" customHeight="1">
      <c r="A18" s="7" t="s">
        <v>31</v>
      </c>
      <c r="B18" s="46">
        <v>4.7069999999999999</v>
      </c>
      <c r="C18" s="46">
        <v>3.2349999999999999</v>
      </c>
      <c r="D18" s="47">
        <f t="shared" si="4"/>
        <v>68.727427236031446</v>
      </c>
      <c r="E18" s="48">
        <v>5.1239999999999997</v>
      </c>
      <c r="F18" s="20">
        <v>3.625</v>
      </c>
      <c r="G18" s="49">
        <f t="shared" si="5"/>
        <v>70.745511319281817</v>
      </c>
      <c r="H18" s="23">
        <v>3.395</v>
      </c>
      <c r="I18" s="23">
        <v>1.7649999999999999</v>
      </c>
      <c r="J18" s="47">
        <f t="shared" si="6"/>
        <v>51.988217967599404</v>
      </c>
      <c r="K18" s="20">
        <v>5.0469999999999997</v>
      </c>
      <c r="L18" s="20">
        <v>3.0350000000000001</v>
      </c>
      <c r="M18" s="20">
        <f t="shared" si="9"/>
        <v>60.134733505052516</v>
      </c>
      <c r="N18" s="23">
        <v>3.16</v>
      </c>
      <c r="O18" s="23">
        <v>1.5069999999999999</v>
      </c>
      <c r="P18" s="23">
        <f t="shared" si="13"/>
        <v>47.689873417721515</v>
      </c>
      <c r="Q18" s="20">
        <v>3.2349999999999999</v>
      </c>
      <c r="R18" s="20">
        <v>1.7410000000000001</v>
      </c>
      <c r="S18" s="20">
        <f t="shared" si="11"/>
        <v>53.817619783616699</v>
      </c>
      <c r="T18" s="23">
        <v>2.82</v>
      </c>
      <c r="U18" s="23">
        <v>1.268</v>
      </c>
      <c r="V18" s="23">
        <f t="shared" si="12"/>
        <v>44.964539007092199</v>
      </c>
      <c r="W18" s="20">
        <v>2.7829999999999999</v>
      </c>
      <c r="X18" s="20">
        <v>1.3169999999999999</v>
      </c>
      <c r="Y18" s="20">
        <f t="shared" si="7"/>
        <v>47.323032698526767</v>
      </c>
      <c r="Z18" s="23">
        <v>3.4020000000000001</v>
      </c>
      <c r="AA18" s="23">
        <v>2.004</v>
      </c>
      <c r="AB18" s="23">
        <f t="shared" si="1"/>
        <v>58.906525573192233</v>
      </c>
      <c r="AC18" s="20">
        <v>4.6223609999999997</v>
      </c>
      <c r="AD18" s="20">
        <v>2.9139659999999998</v>
      </c>
      <c r="AE18" s="20">
        <f t="shared" si="8"/>
        <v>63.040640919218561</v>
      </c>
      <c r="AF18" s="23">
        <v>4.5354140000000003</v>
      </c>
      <c r="AG18" s="23">
        <f>3.062509-0.172509</f>
        <v>2.89</v>
      </c>
      <c r="AH18" s="23">
        <f t="shared" si="2"/>
        <v>63.720754048031779</v>
      </c>
      <c r="AI18" s="20">
        <v>4.3557569999999997</v>
      </c>
      <c r="AJ18" s="20">
        <v>2.413802</v>
      </c>
      <c r="AK18" s="20">
        <f t="shared" si="3"/>
        <v>55.416360462716362</v>
      </c>
      <c r="AL18" s="66">
        <v>4.0683470000000002</v>
      </c>
      <c r="AM18" s="66">
        <v>2.4260739999999998</v>
      </c>
      <c r="AN18" s="66">
        <f t="shared" si="0"/>
        <v>59.632917251158759</v>
      </c>
      <c r="AO18" s="38"/>
      <c r="AP18" s="62"/>
      <c r="AQ18" s="62"/>
      <c r="AR18" s="44"/>
      <c r="AS18" s="44"/>
      <c r="AT18" s="44"/>
      <c r="AU18" s="44"/>
      <c r="AV18" s="44"/>
      <c r="AW18" s="44"/>
      <c r="AX18" s="44"/>
      <c r="AY18" s="44"/>
      <c r="AZ18" s="44"/>
      <c r="BA18" s="44"/>
      <c r="BB18" s="44"/>
      <c r="BC18" s="44"/>
    </row>
    <row r="19" spans="1:55" ht="15" customHeight="1">
      <c r="A19" s="7" t="s">
        <v>34</v>
      </c>
      <c r="B19" s="46">
        <v>8.64</v>
      </c>
      <c r="C19" s="46">
        <v>2.073</v>
      </c>
      <c r="D19" s="47">
        <f t="shared" si="4"/>
        <v>23.993055555555554</v>
      </c>
      <c r="E19" s="48">
        <v>8.8740000000000006</v>
      </c>
      <c r="F19" s="20">
        <v>1.401</v>
      </c>
      <c r="G19" s="49">
        <f t="shared" si="5"/>
        <v>15.787694388100068</v>
      </c>
      <c r="H19" s="23">
        <v>10.804</v>
      </c>
      <c r="I19" s="23">
        <v>2.7509999999999999</v>
      </c>
      <c r="J19" s="47">
        <f t="shared" si="6"/>
        <v>25.462791558681968</v>
      </c>
      <c r="K19" s="20">
        <v>11.705</v>
      </c>
      <c r="L19" s="20">
        <v>3.1920000000000002</v>
      </c>
      <c r="M19" s="20">
        <f t="shared" si="9"/>
        <v>27.270397266125592</v>
      </c>
      <c r="N19" s="23">
        <v>12.068</v>
      </c>
      <c r="O19" s="23">
        <v>2.004</v>
      </c>
      <c r="P19" s="23">
        <f t="shared" si="13"/>
        <v>16.605899900563475</v>
      </c>
      <c r="Q19" s="20">
        <v>11.616</v>
      </c>
      <c r="R19" s="20">
        <v>2.3690000000000002</v>
      </c>
      <c r="S19" s="20">
        <f t="shared" si="11"/>
        <v>20.394283746556479</v>
      </c>
      <c r="T19" s="23">
        <v>16.007999999999999</v>
      </c>
      <c r="U19" s="23">
        <v>3.855</v>
      </c>
      <c r="V19" s="23">
        <f t="shared" si="12"/>
        <v>24.08170914542729</v>
      </c>
      <c r="W19" s="20">
        <v>18.748000000000001</v>
      </c>
      <c r="X19" s="20">
        <v>5.444</v>
      </c>
      <c r="Y19" s="20">
        <f t="shared" si="7"/>
        <v>29.037764028163004</v>
      </c>
      <c r="Z19" s="23">
        <v>19.552</v>
      </c>
      <c r="AA19" s="23">
        <v>4.9669999999999996</v>
      </c>
      <c r="AB19" s="23">
        <f t="shared" si="1"/>
        <v>25.404050736497542</v>
      </c>
      <c r="AC19" s="20">
        <v>21.147924</v>
      </c>
      <c r="AD19" s="20">
        <v>5.1786510000000003</v>
      </c>
      <c r="AE19" s="20">
        <f t="shared" si="8"/>
        <v>24.487751138125898</v>
      </c>
      <c r="AF19" s="23">
        <v>22.307981999999999</v>
      </c>
      <c r="AG19" s="23">
        <v>5.7167310000000002</v>
      </c>
      <c r="AH19" s="23">
        <f t="shared" si="2"/>
        <v>25.626392382780299</v>
      </c>
      <c r="AI19" s="20">
        <v>22.672716000000001</v>
      </c>
      <c r="AJ19" s="20">
        <v>5.7554629999999998</v>
      </c>
      <c r="AK19" s="20">
        <f t="shared" si="3"/>
        <v>25.384973727893911</v>
      </c>
      <c r="AL19" s="66">
        <v>27.714836999999999</v>
      </c>
      <c r="AM19" s="66">
        <v>8.291048</v>
      </c>
      <c r="AN19" s="66">
        <f t="shared" si="0"/>
        <v>29.915557504451495</v>
      </c>
      <c r="AO19" s="38"/>
      <c r="AP19" s="62"/>
      <c r="AQ19" s="62"/>
      <c r="AR19" s="44"/>
      <c r="AS19" s="44"/>
      <c r="AT19" s="44"/>
      <c r="AU19" s="44"/>
      <c r="AV19" s="44"/>
      <c r="AW19" s="44"/>
      <c r="AX19" s="44"/>
      <c r="AY19" s="44"/>
      <c r="AZ19" s="44"/>
      <c r="BA19" s="44"/>
      <c r="BB19" s="44"/>
      <c r="BC19" s="44"/>
    </row>
    <row r="20" spans="1:55" ht="15" customHeight="1">
      <c r="A20" s="7" t="s">
        <v>172</v>
      </c>
      <c r="B20" s="46">
        <v>3.895</v>
      </c>
      <c r="C20" s="46">
        <v>1.177</v>
      </c>
      <c r="D20" s="47">
        <f t="shared" si="4"/>
        <v>30.218228498074456</v>
      </c>
      <c r="E20" s="48">
        <v>3.3530000000000002</v>
      </c>
      <c r="F20" s="20">
        <v>0.82299999999999995</v>
      </c>
      <c r="G20" s="49">
        <f t="shared" si="5"/>
        <v>24.545183417834775</v>
      </c>
      <c r="H20" s="23">
        <v>3.5720000000000001</v>
      </c>
      <c r="I20" s="23">
        <v>0.873</v>
      </c>
      <c r="J20" s="47">
        <f t="shared" si="6"/>
        <v>24.440089585666293</v>
      </c>
      <c r="K20" s="20">
        <v>3.3359999999999999</v>
      </c>
      <c r="L20" s="20">
        <v>0.61299999999999999</v>
      </c>
      <c r="M20" s="20">
        <f t="shared" si="9"/>
        <v>18.375299760191847</v>
      </c>
      <c r="N20" s="23">
        <v>3.1850000000000001</v>
      </c>
      <c r="O20" s="23">
        <v>0.89200000000000002</v>
      </c>
      <c r="P20" s="23">
        <f t="shared" si="13"/>
        <v>28.00627943485086</v>
      </c>
      <c r="Q20" s="20">
        <v>2.9780000000000002</v>
      </c>
      <c r="R20" s="20">
        <v>0.64500000000000002</v>
      </c>
      <c r="S20" s="20">
        <f t="shared" si="11"/>
        <v>21.65883143049026</v>
      </c>
      <c r="T20" s="23">
        <v>3.0230000000000001</v>
      </c>
      <c r="U20" s="23">
        <v>0.70209999999999995</v>
      </c>
      <c r="V20" s="23">
        <f t="shared" si="12"/>
        <v>23.225272907707573</v>
      </c>
      <c r="W20" s="20">
        <v>3.9569999999999999</v>
      </c>
      <c r="X20" s="20">
        <v>1.3740000000000001</v>
      </c>
      <c r="Y20" s="20">
        <f t="shared" si="7"/>
        <v>34.72327520849128</v>
      </c>
      <c r="Z20" s="23">
        <v>3.3290000000000002</v>
      </c>
      <c r="AA20" s="23">
        <v>0.71799999999999997</v>
      </c>
      <c r="AB20" s="23">
        <f t="shared" si="1"/>
        <v>21.568038449984979</v>
      </c>
      <c r="AC20" s="20">
        <v>3.863267</v>
      </c>
      <c r="AD20" s="20">
        <v>0.97079400000000005</v>
      </c>
      <c r="AE20" s="20">
        <f t="shared" si="8"/>
        <v>25.12883525782712</v>
      </c>
      <c r="AF20" s="23">
        <v>3.9912570000000001</v>
      </c>
      <c r="AG20" s="23">
        <v>1.4080379999999999</v>
      </c>
      <c r="AH20" s="23">
        <f t="shared" si="2"/>
        <v>35.27805901749749</v>
      </c>
      <c r="AI20" s="20">
        <v>2.84911</v>
      </c>
      <c r="AJ20" s="20">
        <v>0.51786100000000002</v>
      </c>
      <c r="AK20" s="20">
        <f t="shared" si="3"/>
        <v>18.176237491707937</v>
      </c>
      <c r="AL20" s="66">
        <v>3.2328489999999999</v>
      </c>
      <c r="AM20" s="66">
        <v>0.84001899999999996</v>
      </c>
      <c r="AN20" s="66">
        <f t="shared" si="0"/>
        <v>25.983861293861853</v>
      </c>
      <c r="AO20" s="38"/>
      <c r="AP20" s="62"/>
      <c r="AQ20" s="62"/>
      <c r="AR20" s="44"/>
      <c r="AS20" s="44"/>
      <c r="AT20" s="44"/>
      <c r="AU20" s="44"/>
      <c r="AV20" s="44"/>
      <c r="AW20" s="44"/>
      <c r="AX20" s="44"/>
      <c r="AY20" s="44"/>
      <c r="AZ20" s="44"/>
      <c r="BA20" s="44"/>
      <c r="BB20" s="44"/>
      <c r="BC20" s="44"/>
    </row>
    <row r="21" spans="1:55" ht="15" customHeight="1">
      <c r="A21" s="7" t="s">
        <v>89</v>
      </c>
      <c r="B21" s="23">
        <v>3.4380000000000002</v>
      </c>
      <c r="C21" s="23">
        <v>1.2989999999999999</v>
      </c>
      <c r="D21" s="47">
        <f t="shared" si="4"/>
        <v>37.783595113438039</v>
      </c>
      <c r="E21" s="50">
        <v>3.5529999999999999</v>
      </c>
      <c r="F21" s="20">
        <v>1.302</v>
      </c>
      <c r="G21" s="49">
        <f t="shared" si="5"/>
        <v>36.645088657472556</v>
      </c>
      <c r="H21" s="23">
        <v>3.294</v>
      </c>
      <c r="I21" s="23">
        <v>1.419</v>
      </c>
      <c r="J21" s="47">
        <f t="shared" si="6"/>
        <v>43.078324225865209</v>
      </c>
      <c r="K21" s="20">
        <v>3.1059999999999999</v>
      </c>
      <c r="L21" s="20">
        <v>1.276</v>
      </c>
      <c r="M21" s="20">
        <f t="shared" si="9"/>
        <v>41.081777205408883</v>
      </c>
      <c r="N21" s="23">
        <v>3.06</v>
      </c>
      <c r="O21" s="23">
        <v>1.1419999999999999</v>
      </c>
      <c r="P21" s="23">
        <f t="shared" ref="P21:P22" si="14">O21/N21*100</f>
        <v>37.320261437908492</v>
      </c>
      <c r="Q21" s="20">
        <v>3.835</v>
      </c>
      <c r="R21" s="20">
        <v>1.859</v>
      </c>
      <c r="S21" s="20">
        <f t="shared" ref="S21:S29" si="15">R21/Q21*100</f>
        <v>48.474576271186443</v>
      </c>
      <c r="T21" s="23">
        <v>3.6030000000000002</v>
      </c>
      <c r="U21" s="23">
        <v>1.127</v>
      </c>
      <c r="V21" s="23">
        <f t="shared" si="12"/>
        <v>31.279489314460168</v>
      </c>
      <c r="W21" s="45" t="s">
        <v>134</v>
      </c>
      <c r="X21" s="20" t="s">
        <v>134</v>
      </c>
      <c r="Y21" s="20" t="s">
        <v>134</v>
      </c>
      <c r="Z21" s="23" t="s">
        <v>134</v>
      </c>
      <c r="AA21" s="23" t="s">
        <v>134</v>
      </c>
      <c r="AB21" s="23" t="s">
        <v>134</v>
      </c>
      <c r="AC21" s="20" t="s">
        <v>134</v>
      </c>
      <c r="AD21" s="20" t="s">
        <v>134</v>
      </c>
      <c r="AE21" s="20" t="s">
        <v>134</v>
      </c>
      <c r="AF21" s="59" t="s">
        <v>134</v>
      </c>
      <c r="AG21" s="59" t="s">
        <v>134</v>
      </c>
      <c r="AH21" s="59" t="s">
        <v>134</v>
      </c>
      <c r="AI21" s="20"/>
      <c r="AJ21" s="20"/>
      <c r="AK21" s="20" t="s">
        <v>134</v>
      </c>
      <c r="AL21" s="66"/>
      <c r="AM21" s="66"/>
      <c r="AN21" s="66"/>
      <c r="AO21" s="38"/>
      <c r="AP21" s="62"/>
      <c r="AQ21" s="62"/>
      <c r="AR21" s="44"/>
      <c r="AS21" s="44"/>
      <c r="AT21" s="44"/>
      <c r="AU21" s="44"/>
      <c r="AV21" s="44"/>
      <c r="AW21" s="44"/>
      <c r="AX21" s="44"/>
      <c r="AY21" s="44"/>
      <c r="AZ21" s="44"/>
      <c r="BA21" s="44"/>
      <c r="BB21" s="44"/>
      <c r="BC21" s="44"/>
    </row>
    <row r="22" spans="1:55" ht="15" customHeight="1">
      <c r="A22" s="7" t="s">
        <v>171</v>
      </c>
      <c r="B22" s="23">
        <v>1.4810000000000001</v>
      </c>
      <c r="C22" s="23">
        <v>0.46400000000000002</v>
      </c>
      <c r="D22" s="47">
        <f t="shared" si="4"/>
        <v>31.330182309250503</v>
      </c>
      <c r="E22" s="50">
        <v>2.0339999999999998</v>
      </c>
      <c r="F22" s="20">
        <v>0.51400000000000001</v>
      </c>
      <c r="G22" s="49">
        <f t="shared" si="5"/>
        <v>25.270403146509345</v>
      </c>
      <c r="H22" s="23">
        <v>1.4350000000000001</v>
      </c>
      <c r="I22" s="23">
        <v>0.313</v>
      </c>
      <c r="J22" s="47">
        <f t="shared" si="6"/>
        <v>21.811846689895471</v>
      </c>
      <c r="K22" s="20">
        <v>1.7350000000000001</v>
      </c>
      <c r="L22" s="20">
        <v>0.29399999999999998</v>
      </c>
      <c r="M22" s="20">
        <f t="shared" si="9"/>
        <v>16.945244956772331</v>
      </c>
      <c r="N22" s="23">
        <v>1.579</v>
      </c>
      <c r="O22" s="23">
        <v>0.27900000000000003</v>
      </c>
      <c r="P22" s="23">
        <f t="shared" si="14"/>
        <v>17.66941101963268</v>
      </c>
      <c r="Q22" s="20">
        <v>1.873</v>
      </c>
      <c r="R22" s="20">
        <v>0.46400000000000002</v>
      </c>
      <c r="S22" s="20">
        <f t="shared" si="15"/>
        <v>24.773091297383878</v>
      </c>
      <c r="T22" s="23">
        <v>2.274</v>
      </c>
      <c r="U22" s="23">
        <v>0.77300000000000002</v>
      </c>
      <c r="V22" s="23">
        <f t="shared" si="12"/>
        <v>33.992963940193491</v>
      </c>
      <c r="W22" s="20">
        <v>2.4609999999999999</v>
      </c>
      <c r="X22" s="20">
        <v>0.69799999999999995</v>
      </c>
      <c r="Y22" s="20">
        <f t="shared" si="7"/>
        <v>28.362454286875256</v>
      </c>
      <c r="Z22" s="23">
        <v>2.573</v>
      </c>
      <c r="AA22" s="23">
        <v>0.84499999999999997</v>
      </c>
      <c r="AB22" s="23">
        <f t="shared" si="1"/>
        <v>32.841041585697624</v>
      </c>
      <c r="AC22" s="20">
        <v>2.5771489999999999</v>
      </c>
      <c r="AD22" s="20">
        <v>0.91631499999999999</v>
      </c>
      <c r="AE22" s="20">
        <f t="shared" ref="AE22:AE29" si="16">AD22/AC22*100</f>
        <v>35.555375339182952</v>
      </c>
      <c r="AF22" s="23">
        <v>2.7078769999999999</v>
      </c>
      <c r="AG22" s="23">
        <v>0.76212999999999997</v>
      </c>
      <c r="AH22" s="23">
        <f t="shared" si="2"/>
        <v>28.144926819054188</v>
      </c>
      <c r="AI22" s="20">
        <v>2.770092</v>
      </c>
      <c r="AJ22" s="20">
        <v>0.94764499999999996</v>
      </c>
      <c r="AK22" s="20">
        <f t="shared" ref="AK22:AK30" si="17">AJ22/AI22*100</f>
        <v>34.209874617882726</v>
      </c>
      <c r="AL22" s="66">
        <v>3.4486189999999999</v>
      </c>
      <c r="AM22" s="66">
        <v>1.3837200000000001</v>
      </c>
      <c r="AN22" s="66">
        <f>AM22/AL22*100</f>
        <v>40.123887271977573</v>
      </c>
      <c r="AO22" s="38"/>
      <c r="AP22" s="62"/>
      <c r="AQ22" s="62"/>
      <c r="AR22" s="44"/>
      <c r="AS22" s="44"/>
      <c r="AT22" s="44"/>
      <c r="AU22" s="44"/>
      <c r="AV22" s="44"/>
      <c r="AW22" s="44"/>
      <c r="AX22" s="44"/>
      <c r="AY22" s="44"/>
      <c r="AZ22" s="44"/>
      <c r="BA22" s="44"/>
      <c r="BB22" s="44"/>
      <c r="BC22" s="44"/>
    </row>
    <row r="23" spans="1:55" ht="15" customHeight="1">
      <c r="A23" s="7" t="s">
        <v>170</v>
      </c>
      <c r="B23" s="23">
        <v>1.8460000000000001</v>
      </c>
      <c r="C23" s="23">
        <v>1.0449999999999999</v>
      </c>
      <c r="D23" s="47">
        <f t="shared" si="4"/>
        <v>56.608884073672805</v>
      </c>
      <c r="E23" s="50">
        <v>0.97599999999999998</v>
      </c>
      <c r="F23" s="20">
        <v>0.35699999999999998</v>
      </c>
      <c r="G23" s="49">
        <f t="shared" si="5"/>
        <v>36.577868852459019</v>
      </c>
      <c r="H23" s="23">
        <v>1.1240000000000001</v>
      </c>
      <c r="I23" s="23">
        <v>0.49299999999999999</v>
      </c>
      <c r="J23" s="47">
        <f t="shared" si="6"/>
        <v>43.861209964412808</v>
      </c>
      <c r="K23" s="20">
        <v>1.4039999999999999</v>
      </c>
      <c r="L23" s="20">
        <v>0.73899999999999999</v>
      </c>
      <c r="M23" s="20">
        <f t="shared" si="9"/>
        <v>52.635327635327634</v>
      </c>
      <c r="N23" s="23">
        <v>1.371</v>
      </c>
      <c r="O23" s="23">
        <v>0.66700000000000004</v>
      </c>
      <c r="P23" s="23">
        <f t="shared" ref="P23:P24" si="18">O23/N23*100</f>
        <v>48.650619985412114</v>
      </c>
      <c r="Q23" s="20">
        <v>1.786</v>
      </c>
      <c r="R23" s="20">
        <v>1.006</v>
      </c>
      <c r="S23" s="20">
        <f t="shared" si="15"/>
        <v>56.326987681970884</v>
      </c>
      <c r="T23" s="23">
        <v>1.3360000000000001</v>
      </c>
      <c r="U23" s="23">
        <v>0.61499999999999999</v>
      </c>
      <c r="V23" s="23">
        <f t="shared" si="12"/>
        <v>46.032934131736525</v>
      </c>
      <c r="W23" s="20">
        <v>1.2729999999999999</v>
      </c>
      <c r="X23" s="20">
        <v>0.53400000000000003</v>
      </c>
      <c r="Y23" s="20">
        <f t="shared" si="7"/>
        <v>41.948153967007073</v>
      </c>
      <c r="Z23" s="23">
        <v>1.647</v>
      </c>
      <c r="AA23" s="23">
        <v>0.91500000000000004</v>
      </c>
      <c r="AB23" s="23">
        <f t="shared" si="1"/>
        <v>55.555555555555557</v>
      </c>
      <c r="AC23" s="20">
        <v>1.6165890000000001</v>
      </c>
      <c r="AD23" s="20">
        <v>0.77585300000000001</v>
      </c>
      <c r="AE23" s="20">
        <f t="shared" si="16"/>
        <v>47.993212869814158</v>
      </c>
      <c r="AF23" s="23">
        <v>1.5680000000000001</v>
      </c>
      <c r="AG23" s="23">
        <v>0.72300399999999998</v>
      </c>
      <c r="AH23" s="23">
        <f t="shared" si="2"/>
        <v>46.109948979591834</v>
      </c>
      <c r="AI23" s="20">
        <v>1.6192740000000001</v>
      </c>
      <c r="AJ23" s="20">
        <v>0.93250500000000003</v>
      </c>
      <c r="AK23" s="20">
        <f t="shared" si="17"/>
        <v>57.587844923095169</v>
      </c>
      <c r="AL23" s="66">
        <v>1.2895300000000001</v>
      </c>
      <c r="AM23" s="66">
        <v>0.62488100000000002</v>
      </c>
      <c r="AN23" s="66">
        <f>AM23/AL23*100</f>
        <v>48.458042852822345</v>
      </c>
      <c r="AO23" s="38"/>
      <c r="AP23" s="62"/>
      <c r="AQ23" s="62"/>
      <c r="AS23" s="39"/>
    </row>
    <row r="24" spans="1:55" ht="15" customHeight="1">
      <c r="A24" s="7" t="s">
        <v>169</v>
      </c>
      <c r="B24" s="23">
        <v>0.89</v>
      </c>
      <c r="C24" s="23">
        <v>0.35</v>
      </c>
      <c r="D24" s="47">
        <f t="shared" si="4"/>
        <v>39.325842696629209</v>
      </c>
      <c r="E24" s="50">
        <v>0.83099999999999996</v>
      </c>
      <c r="F24" s="20">
        <v>0.438</v>
      </c>
      <c r="G24" s="49">
        <f t="shared" si="5"/>
        <v>52.707581227436826</v>
      </c>
      <c r="H24" s="23">
        <v>1.34</v>
      </c>
      <c r="I24" s="23">
        <v>0.748</v>
      </c>
      <c r="J24" s="47">
        <f t="shared" si="6"/>
        <v>55.820895522388057</v>
      </c>
      <c r="K24" s="20">
        <v>1.7649999999999999</v>
      </c>
      <c r="L24" s="20">
        <v>1.1399999999999999</v>
      </c>
      <c r="M24" s="20">
        <f t="shared" si="9"/>
        <v>64.589235127478744</v>
      </c>
      <c r="N24" s="23">
        <v>7.7670000000000003</v>
      </c>
      <c r="O24" s="23">
        <v>6.94</v>
      </c>
      <c r="P24" s="23">
        <f t="shared" si="18"/>
        <v>89.352388309514623</v>
      </c>
      <c r="Q24" s="20">
        <v>10.069000000000001</v>
      </c>
      <c r="R24" s="20">
        <v>8.7219999999999995</v>
      </c>
      <c r="S24" s="20">
        <f t="shared" si="15"/>
        <v>86.62230608799284</v>
      </c>
      <c r="T24" s="23">
        <v>3.7839999999999998</v>
      </c>
      <c r="U24" s="23">
        <v>2.569</v>
      </c>
      <c r="V24" s="23">
        <f t="shared" si="12"/>
        <v>67.891120507399577</v>
      </c>
      <c r="W24" s="20">
        <v>4.4420000000000002</v>
      </c>
      <c r="X24" s="20">
        <v>3.129</v>
      </c>
      <c r="Y24" s="20">
        <f t="shared" si="7"/>
        <v>70.441242683475906</v>
      </c>
      <c r="Z24" s="23">
        <v>5.5119999999999996</v>
      </c>
      <c r="AA24" s="23">
        <v>3.7730000000000001</v>
      </c>
      <c r="AB24" s="23">
        <f t="shared" si="1"/>
        <v>68.450653120464438</v>
      </c>
      <c r="AC24" s="20">
        <v>5.763827</v>
      </c>
      <c r="AD24" s="20">
        <v>3.5111750000000002</v>
      </c>
      <c r="AE24" s="20">
        <f t="shared" si="16"/>
        <v>60.917425176015868</v>
      </c>
      <c r="AF24" s="23">
        <v>7.9324659999999998</v>
      </c>
      <c r="AG24" s="23">
        <v>5.6264310000000002</v>
      </c>
      <c r="AH24" s="23">
        <f t="shared" si="2"/>
        <v>70.929153683104346</v>
      </c>
      <c r="AI24" s="20">
        <v>1.645462</v>
      </c>
      <c r="AJ24" s="20">
        <v>1.8949579999999999</v>
      </c>
      <c r="AK24" s="20">
        <f t="shared" si="17"/>
        <v>115.16267163872517</v>
      </c>
      <c r="AL24" s="66">
        <v>6.8505669999999999</v>
      </c>
      <c r="AM24" s="66">
        <v>4.0898690000000002</v>
      </c>
      <c r="AN24" s="66">
        <f>AM24/AL24*100</f>
        <v>59.701175099812907</v>
      </c>
      <c r="AO24" s="44"/>
      <c r="AP24" s="44"/>
      <c r="AQ24" s="62"/>
    </row>
    <row r="25" spans="1:55" ht="15" customHeight="1">
      <c r="A25" s="7" t="s">
        <v>123</v>
      </c>
      <c r="B25" s="23"/>
      <c r="C25" s="23"/>
      <c r="D25" s="47"/>
      <c r="E25" s="50">
        <v>6.2050000000000001</v>
      </c>
      <c r="F25" s="20"/>
      <c r="G25" s="49"/>
      <c r="H25" s="23">
        <v>5.9160000000000004</v>
      </c>
      <c r="I25" s="23">
        <v>0.41699999999999998</v>
      </c>
      <c r="J25" s="47">
        <f t="shared" si="6"/>
        <v>7.04868154158215</v>
      </c>
      <c r="K25" s="20">
        <v>4.7039999999999997</v>
      </c>
      <c r="L25" s="20" t="s">
        <v>48</v>
      </c>
      <c r="M25" s="20"/>
      <c r="N25" s="23">
        <v>5.2720000000000002</v>
      </c>
      <c r="O25" s="23" t="s">
        <v>48</v>
      </c>
      <c r="P25" s="23"/>
      <c r="Q25" s="20">
        <v>4.7240000000000002</v>
      </c>
      <c r="R25" s="20" t="s">
        <v>48</v>
      </c>
      <c r="S25" s="20"/>
      <c r="T25" s="23">
        <v>5.0309999999999997</v>
      </c>
      <c r="U25" s="23" t="s">
        <v>48</v>
      </c>
      <c r="V25" s="23"/>
      <c r="W25" s="20">
        <v>5.1059999999999999</v>
      </c>
      <c r="X25" s="20" t="s">
        <v>48</v>
      </c>
      <c r="Y25" s="20"/>
      <c r="Z25" s="23">
        <v>6.2944440000000004</v>
      </c>
      <c r="AA25" s="23" t="s">
        <v>48</v>
      </c>
      <c r="AB25" s="23"/>
      <c r="AC25" s="20">
        <v>6.1003480000000003</v>
      </c>
      <c r="AD25" s="20">
        <v>0</v>
      </c>
      <c r="AE25" s="20">
        <f t="shared" si="16"/>
        <v>0</v>
      </c>
      <c r="AF25" s="23">
        <v>6.8762499999999998</v>
      </c>
      <c r="AG25" s="23">
        <v>0</v>
      </c>
      <c r="AH25" s="23">
        <f t="shared" si="2"/>
        <v>0</v>
      </c>
      <c r="AI25" s="20">
        <v>4.9660580000000003</v>
      </c>
      <c r="AJ25" s="20">
        <v>0</v>
      </c>
      <c r="AK25" s="20">
        <f t="shared" si="17"/>
        <v>0</v>
      </c>
      <c r="AL25" s="66">
        <v>5.8772539999999998</v>
      </c>
      <c r="AM25" s="66">
        <v>0</v>
      </c>
      <c r="AN25" s="66">
        <f>AM25/AL25*100</f>
        <v>0</v>
      </c>
      <c r="AO25" s="38"/>
      <c r="AP25" s="62"/>
      <c r="AQ25" s="62"/>
    </row>
    <row r="26" spans="1:55" ht="15" customHeight="1">
      <c r="A26" s="7" t="s">
        <v>168</v>
      </c>
      <c r="B26" s="23">
        <v>21.186</v>
      </c>
      <c r="C26" s="23">
        <v>1.6739999999999999</v>
      </c>
      <c r="D26" s="47">
        <f t="shared" si="4"/>
        <v>7.90144435004248</v>
      </c>
      <c r="E26" s="50">
        <v>27.873999999999999</v>
      </c>
      <c r="F26" s="20">
        <v>1.716</v>
      </c>
      <c r="G26" s="49">
        <f t="shared" si="5"/>
        <v>6.1562746645619573</v>
      </c>
      <c r="H26" s="23">
        <v>40.755000000000003</v>
      </c>
      <c r="I26" s="23">
        <v>1.099</v>
      </c>
      <c r="J26" s="47">
        <f t="shared" si="6"/>
        <v>2.6966016439700646</v>
      </c>
      <c r="K26" s="20">
        <v>49.064</v>
      </c>
      <c r="L26" s="20">
        <v>1.169</v>
      </c>
      <c r="M26" s="20">
        <f t="shared" si="9"/>
        <v>2.3826023153432252</v>
      </c>
      <c r="N26" s="23">
        <v>53.807000000000002</v>
      </c>
      <c r="O26" s="23">
        <v>0.95099999999999996</v>
      </c>
      <c r="P26" s="23">
        <f t="shared" ref="P26:P28" si="19">O26/N26*100</f>
        <v>1.7674280298102478</v>
      </c>
      <c r="Q26" s="20">
        <v>56.75</v>
      </c>
      <c r="R26" s="20">
        <v>1.6539999999999999</v>
      </c>
      <c r="S26" s="20">
        <f t="shared" si="15"/>
        <v>2.9145374449339205</v>
      </c>
      <c r="T26" s="23">
        <v>48.570999999999998</v>
      </c>
      <c r="U26" s="23">
        <v>1.244</v>
      </c>
      <c r="V26" s="23">
        <f t="shared" ref="V26:V29" si="20">U26/T26*100</f>
        <v>2.5611990694035534</v>
      </c>
      <c r="W26" s="20">
        <v>72.772000000000006</v>
      </c>
      <c r="X26" s="20">
        <v>1.3260000000000001</v>
      </c>
      <c r="Y26" s="20">
        <f t="shared" si="7"/>
        <v>1.8221293904248888</v>
      </c>
      <c r="Z26" s="23">
        <v>93.408000000000001</v>
      </c>
      <c r="AA26" s="23">
        <v>5.6449999999999996</v>
      </c>
      <c r="AB26" s="23">
        <f t="shared" si="1"/>
        <v>6.0433795820486464</v>
      </c>
      <c r="AC26" s="20">
        <v>93.256773999999993</v>
      </c>
      <c r="AD26" s="20">
        <v>5.5956799999999998</v>
      </c>
      <c r="AE26" s="20">
        <f t="shared" si="16"/>
        <v>6.0002933406210257</v>
      </c>
      <c r="AF26" s="23">
        <v>64.110063999999994</v>
      </c>
      <c r="AG26" s="23">
        <v>4.1172170000000001</v>
      </c>
      <c r="AH26" s="23">
        <f t="shared" si="2"/>
        <v>6.422107143739554</v>
      </c>
      <c r="AI26" s="20">
        <v>16.973237000000001</v>
      </c>
      <c r="AJ26" s="20">
        <v>0.94163600000000003</v>
      </c>
      <c r="AK26" s="20">
        <f t="shared" si="17"/>
        <v>5.5477691144005119</v>
      </c>
      <c r="AL26" s="66">
        <v>16.043040000000001</v>
      </c>
      <c r="AM26" s="66">
        <v>1.2898000000000001</v>
      </c>
      <c r="AN26" s="66">
        <f>AM26/AL26*100</f>
        <v>8.0396234130189779</v>
      </c>
      <c r="AO26" s="38"/>
      <c r="AP26" s="62"/>
      <c r="AQ26" s="62"/>
      <c r="AT26" s="39"/>
    </row>
    <row r="27" spans="1:55" ht="15" customHeight="1">
      <c r="A27" s="44" t="s">
        <v>75</v>
      </c>
      <c r="B27" s="23">
        <v>0.85068299999999997</v>
      </c>
      <c r="C27" s="23">
        <v>0.15906870000000001</v>
      </c>
      <c r="D27" s="47">
        <f t="shared" si="4"/>
        <v>18.698939557978708</v>
      </c>
      <c r="E27" s="48">
        <v>0.86774700000000005</v>
      </c>
      <c r="F27" s="20">
        <v>9.7753000000000007E-2</v>
      </c>
      <c r="G27" s="49">
        <f t="shared" si="5"/>
        <v>11.265149865110454</v>
      </c>
      <c r="H27" s="23">
        <v>0.79110000000000003</v>
      </c>
      <c r="I27" s="23">
        <v>0.1263455</v>
      </c>
      <c r="J27" s="47">
        <f t="shared" si="6"/>
        <v>15.970863354822399</v>
      </c>
      <c r="K27" s="20">
        <v>0.81320000000000003</v>
      </c>
      <c r="L27" s="20">
        <v>0.18728</v>
      </c>
      <c r="M27" s="20">
        <f t="shared" si="9"/>
        <v>23.030004918839154</v>
      </c>
      <c r="N27" s="23">
        <v>0.74119999999999997</v>
      </c>
      <c r="O27" s="23">
        <v>0.186587</v>
      </c>
      <c r="P27" s="23">
        <f t="shared" si="19"/>
        <v>25.173637344846195</v>
      </c>
      <c r="Q27" s="20">
        <v>0.89013500000000001</v>
      </c>
      <c r="R27" s="20">
        <v>0.24210000000000001</v>
      </c>
      <c r="S27" s="20">
        <f>R27/Q27*100</f>
        <v>27.198121633235413</v>
      </c>
      <c r="T27" s="23">
        <v>0.69232400000000005</v>
      </c>
      <c r="U27" s="23">
        <v>0.29975000000000002</v>
      </c>
      <c r="V27" s="23">
        <f t="shared" si="20"/>
        <v>43.296202356122279</v>
      </c>
      <c r="W27" s="20">
        <v>0.63396600000000003</v>
      </c>
      <c r="X27" s="20">
        <v>0.22737199999999999</v>
      </c>
      <c r="Y27" s="20">
        <f t="shared" si="7"/>
        <v>35.865014843067286</v>
      </c>
      <c r="Z27" s="23">
        <v>0.488068</v>
      </c>
      <c r="AA27" s="23">
        <v>0.22591</v>
      </c>
      <c r="AB27" s="23">
        <f t="shared" si="1"/>
        <v>46.286583017120563</v>
      </c>
      <c r="AC27" s="20">
        <v>0.64344699999999999</v>
      </c>
      <c r="AD27" s="20">
        <v>0.26652599999999999</v>
      </c>
      <c r="AE27" s="20">
        <f t="shared" si="16"/>
        <v>41.421593386867919</v>
      </c>
      <c r="AF27" s="23">
        <v>0.555315</v>
      </c>
      <c r="AG27" s="23">
        <v>0.17036200000000001</v>
      </c>
      <c r="AH27" s="23">
        <f t="shared" si="2"/>
        <v>30.67844376615075</v>
      </c>
      <c r="AI27" s="20">
        <v>0.50232500000000002</v>
      </c>
      <c r="AJ27" s="20">
        <v>0.14516599999999999</v>
      </c>
      <c r="AK27" s="20">
        <f t="shared" si="17"/>
        <v>28.898820484745929</v>
      </c>
      <c r="AL27" s="66">
        <v>0.61467799999999995</v>
      </c>
      <c r="AM27" s="66">
        <v>0.263789</v>
      </c>
      <c r="AN27" s="66">
        <f t="shared" ref="AN27:AN31" si="21">AM27/AL27*100</f>
        <v>42.914989636850514</v>
      </c>
      <c r="AO27" s="38"/>
      <c r="AP27" s="62"/>
      <c r="AQ27" s="62"/>
    </row>
    <row r="28" spans="1:55" ht="15" customHeight="1">
      <c r="A28" s="44" t="s">
        <v>159</v>
      </c>
      <c r="B28" s="51"/>
      <c r="C28" s="51"/>
      <c r="D28" s="47"/>
      <c r="E28" s="48"/>
      <c r="F28" s="20"/>
      <c r="G28" s="49"/>
      <c r="H28" s="23"/>
      <c r="I28" s="23"/>
      <c r="J28" s="47"/>
      <c r="K28" s="20"/>
      <c r="L28" s="20"/>
      <c r="M28" s="20"/>
      <c r="N28" s="23">
        <v>0.571994</v>
      </c>
      <c r="O28" s="23">
        <v>0.27106999999999998</v>
      </c>
      <c r="P28" s="23">
        <f t="shared" si="19"/>
        <v>47.39035724150952</v>
      </c>
      <c r="Q28" s="20">
        <v>0.56196400000000002</v>
      </c>
      <c r="R28" s="20">
        <v>0.31778899999999999</v>
      </c>
      <c r="S28" s="20">
        <f t="shared" si="15"/>
        <v>56.549707810464724</v>
      </c>
      <c r="T28" s="23">
        <v>0.68077299999999996</v>
      </c>
      <c r="U28" s="23">
        <v>0.33420699999999998</v>
      </c>
      <c r="V28" s="23">
        <f t="shared" si="20"/>
        <v>49.092281861942233</v>
      </c>
      <c r="W28" s="20">
        <v>0.79446899999999998</v>
      </c>
      <c r="X28" s="20">
        <v>0.375948</v>
      </c>
      <c r="Y28" s="20">
        <f t="shared" si="7"/>
        <v>47.320663235444052</v>
      </c>
      <c r="Z28" s="23">
        <v>1.5170630000000001</v>
      </c>
      <c r="AA28" s="23">
        <v>0.85020600000000002</v>
      </c>
      <c r="AB28" s="23">
        <f t="shared" si="1"/>
        <v>56.042893406536173</v>
      </c>
      <c r="AC28" s="20">
        <v>1.774135</v>
      </c>
      <c r="AD28" s="20">
        <v>0.39549600000000001</v>
      </c>
      <c r="AE28" s="20">
        <f t="shared" si="16"/>
        <v>22.292328374109076</v>
      </c>
      <c r="AF28" s="23">
        <v>2.8692139999999999</v>
      </c>
      <c r="AG28" s="23">
        <v>1.7274369999999999</v>
      </c>
      <c r="AH28" s="23">
        <f t="shared" si="2"/>
        <v>60.205930962277478</v>
      </c>
      <c r="AI28" s="20">
        <v>1.870261</v>
      </c>
      <c r="AJ28" s="20">
        <v>1.050084</v>
      </c>
      <c r="AK28" s="20">
        <f t="shared" si="17"/>
        <v>56.146388124438253</v>
      </c>
      <c r="AL28" s="66"/>
      <c r="AM28" s="66"/>
      <c r="AN28" s="66"/>
      <c r="AO28" s="60"/>
      <c r="AP28" s="62"/>
      <c r="AQ28" s="62"/>
    </row>
    <row r="29" spans="1:55" ht="15" customHeight="1">
      <c r="A29" s="44" t="s">
        <v>157</v>
      </c>
      <c r="B29" s="51"/>
      <c r="C29" s="51"/>
      <c r="D29" s="47"/>
      <c r="E29" s="48"/>
      <c r="F29" s="20"/>
      <c r="G29" s="49"/>
      <c r="H29" s="23"/>
      <c r="I29" s="23"/>
      <c r="J29" s="47"/>
      <c r="K29" s="20"/>
      <c r="L29" s="20"/>
      <c r="M29" s="20"/>
      <c r="N29" s="23"/>
      <c r="O29" s="23"/>
      <c r="P29" s="23"/>
      <c r="Q29" s="20">
        <v>1.7</v>
      </c>
      <c r="R29" s="20">
        <v>0.5</v>
      </c>
      <c r="S29" s="20">
        <f t="shared" si="15"/>
        <v>29.411764705882355</v>
      </c>
      <c r="T29" s="23">
        <v>1.375208</v>
      </c>
      <c r="U29" s="23">
        <v>0.3</v>
      </c>
      <c r="V29" s="23">
        <f t="shared" si="20"/>
        <v>21.814881821513545</v>
      </c>
      <c r="W29" s="20">
        <v>1.7540979999999999</v>
      </c>
      <c r="X29" s="20">
        <v>0.409945</v>
      </c>
      <c r="Y29" s="20">
        <f t="shared" si="7"/>
        <v>23.370701066873117</v>
      </c>
      <c r="Z29" s="23">
        <v>1.756022</v>
      </c>
      <c r="AA29" s="23">
        <v>0.295931</v>
      </c>
      <c r="AB29" s="23">
        <f t="shared" si="1"/>
        <v>16.852351508124613</v>
      </c>
      <c r="AC29" s="20">
        <v>3.024527</v>
      </c>
      <c r="AD29" s="20">
        <v>0.98405799999999999</v>
      </c>
      <c r="AE29" s="20">
        <f t="shared" si="16"/>
        <v>32.535930411598244</v>
      </c>
      <c r="AF29" s="23">
        <v>3.599237</v>
      </c>
      <c r="AG29" s="23">
        <v>1.0907849999999999</v>
      </c>
      <c r="AH29" s="23">
        <f t="shared" si="2"/>
        <v>30.306006523049188</v>
      </c>
      <c r="AI29" s="20">
        <v>2.3783919999999998</v>
      </c>
      <c r="AJ29" s="20">
        <v>0.346553</v>
      </c>
      <c r="AK29" s="20">
        <f t="shared" si="17"/>
        <v>14.570894957601608</v>
      </c>
      <c r="AL29" s="66">
        <v>4.3370870000000004</v>
      </c>
      <c r="AM29" s="66">
        <v>1.3590789999999999</v>
      </c>
      <c r="AN29" s="66">
        <f t="shared" si="21"/>
        <v>31.336217142980988</v>
      </c>
      <c r="AO29" s="38"/>
      <c r="AP29" s="62"/>
      <c r="AQ29" s="62"/>
    </row>
    <row r="30" spans="1:55" ht="15" customHeight="1">
      <c r="A30" s="44" t="s">
        <v>158</v>
      </c>
      <c r="B30" s="51"/>
      <c r="C30" s="51"/>
      <c r="D30" s="47"/>
      <c r="E30" s="48"/>
      <c r="F30" s="20"/>
      <c r="G30" s="49"/>
      <c r="H30" s="23"/>
      <c r="I30" s="23"/>
      <c r="J30" s="47"/>
      <c r="K30" s="20"/>
      <c r="L30" s="20"/>
      <c r="M30" s="20"/>
      <c r="N30" s="23"/>
      <c r="O30" s="23"/>
      <c r="P30" s="23"/>
      <c r="Q30" s="20"/>
      <c r="R30" s="20"/>
      <c r="S30" s="20"/>
      <c r="T30" s="23"/>
      <c r="U30" s="23"/>
      <c r="V30" s="23"/>
      <c r="W30" s="20"/>
      <c r="X30" s="20"/>
      <c r="Y30" s="20"/>
      <c r="Z30" s="51"/>
      <c r="AA30" s="23"/>
      <c r="AB30" s="23"/>
      <c r="AC30" s="53"/>
      <c r="AD30" s="20"/>
      <c r="AE30" s="20"/>
      <c r="AF30" s="23">
        <v>2.050748</v>
      </c>
      <c r="AG30" s="23"/>
      <c r="AH30" s="23">
        <f t="shared" si="2"/>
        <v>0</v>
      </c>
      <c r="AI30" s="20">
        <v>1.958081</v>
      </c>
      <c r="AJ30" s="20">
        <v>0.51101200000000002</v>
      </c>
      <c r="AK30" s="20">
        <f t="shared" si="17"/>
        <v>26.097592489789751</v>
      </c>
      <c r="AL30" s="66">
        <v>2.3780049999999999</v>
      </c>
      <c r="AM30" s="66">
        <v>0.78214099999999998</v>
      </c>
      <c r="AN30" s="66">
        <f>AM30/AL30*100</f>
        <v>32.890637319938357</v>
      </c>
      <c r="AO30" s="38"/>
      <c r="AP30" s="62"/>
      <c r="AQ30" s="62"/>
    </row>
    <row r="31" spans="1:55" ht="15" customHeight="1">
      <c r="A31" s="44" t="s">
        <v>161</v>
      </c>
      <c r="B31" s="51"/>
      <c r="C31" s="51"/>
      <c r="D31" s="47"/>
      <c r="E31" s="52"/>
      <c r="F31" s="20"/>
      <c r="G31" s="49"/>
      <c r="H31" s="23"/>
      <c r="I31" s="23"/>
      <c r="J31" s="47"/>
      <c r="K31" s="20"/>
      <c r="L31" s="20"/>
      <c r="M31" s="20"/>
      <c r="N31" s="23"/>
      <c r="O31" s="23"/>
      <c r="P31" s="23"/>
      <c r="Q31" s="20"/>
      <c r="R31" s="20"/>
      <c r="S31" s="20"/>
      <c r="T31" s="23"/>
      <c r="U31" s="23"/>
      <c r="V31" s="23"/>
      <c r="W31" s="53"/>
      <c r="X31" s="20"/>
      <c r="Y31" s="20"/>
      <c r="Z31" s="51"/>
      <c r="AA31" s="23"/>
      <c r="AB31" s="23"/>
      <c r="AC31" s="53"/>
      <c r="AD31" s="20"/>
      <c r="AE31" s="20"/>
      <c r="AF31" s="23">
        <v>0.58455699999999999</v>
      </c>
      <c r="AG31" s="23">
        <v>0</v>
      </c>
      <c r="AH31" s="23">
        <v>0</v>
      </c>
      <c r="AI31" s="20">
        <v>0.50563499999999995</v>
      </c>
      <c r="AJ31" s="20">
        <v>0</v>
      </c>
      <c r="AK31" s="20">
        <v>0</v>
      </c>
      <c r="AL31" s="66">
        <v>2.8764270000000001</v>
      </c>
      <c r="AM31" s="66">
        <v>0.57984599999999997</v>
      </c>
      <c r="AN31" s="66">
        <f t="shared" si="21"/>
        <v>20.158550868838319</v>
      </c>
      <c r="AO31" s="38"/>
      <c r="AP31" s="62"/>
      <c r="AQ31" s="62"/>
    </row>
    <row r="32" spans="1:55" ht="15" customHeight="1">
      <c r="B32" s="51"/>
      <c r="C32" s="51"/>
      <c r="D32" s="47"/>
      <c r="E32" s="52"/>
      <c r="F32" s="20"/>
      <c r="G32" s="49"/>
      <c r="H32" s="23"/>
      <c r="I32" s="23"/>
      <c r="J32" s="47"/>
      <c r="K32" s="20"/>
      <c r="L32" s="20"/>
      <c r="M32" s="20"/>
      <c r="N32" s="23"/>
      <c r="O32" s="23"/>
      <c r="P32" s="23"/>
      <c r="Q32" s="20"/>
      <c r="R32" s="20"/>
      <c r="S32" s="20"/>
      <c r="T32" s="23"/>
      <c r="U32" s="23"/>
      <c r="V32" s="23"/>
      <c r="W32" s="53"/>
      <c r="X32" s="20"/>
      <c r="Y32" s="20"/>
      <c r="Z32" s="51"/>
      <c r="AA32" s="23"/>
      <c r="AB32" s="23"/>
      <c r="AC32" s="53"/>
      <c r="AD32" s="20"/>
      <c r="AE32" s="20"/>
      <c r="AF32" s="51"/>
      <c r="AG32" s="23"/>
      <c r="AH32" s="23"/>
      <c r="AI32" s="20"/>
      <c r="AJ32" s="20"/>
      <c r="AK32" s="20"/>
      <c r="AL32" s="66"/>
      <c r="AM32" s="66"/>
      <c r="AN32" s="66"/>
      <c r="AO32" s="38"/>
      <c r="AP32" s="62"/>
      <c r="AQ32" s="62"/>
    </row>
    <row r="33" spans="1:47" s="9" customFormat="1" ht="15" customHeight="1">
      <c r="A33" s="15" t="s">
        <v>44</v>
      </c>
      <c r="B33" s="54">
        <f>SUM(B5:B32)</f>
        <v>323.18168299999991</v>
      </c>
      <c r="C33" s="54">
        <f>SUM(C5:C32)</f>
        <v>153.17176169999999</v>
      </c>
      <c r="D33" s="47">
        <f t="shared" si="4"/>
        <v>47.394939056617275</v>
      </c>
      <c r="E33" s="55">
        <f>SUM(E5:E32)</f>
        <v>344.88674700000007</v>
      </c>
      <c r="F33" s="56">
        <f>SUM(F5:F32)</f>
        <v>153.32275300000006</v>
      </c>
      <c r="G33" s="49">
        <f t="shared" si="5"/>
        <v>44.455971223504285</v>
      </c>
      <c r="H33" s="54">
        <f>SUM(H5:H32)</f>
        <v>361.23109999999986</v>
      </c>
      <c r="I33" s="54">
        <f>SUM(I5:I32)</f>
        <v>145.95034549999994</v>
      </c>
      <c r="J33" s="47">
        <f t="shared" si="6"/>
        <v>40.403593572092767</v>
      </c>
      <c r="K33" s="56">
        <f>SUM(K5:K32)</f>
        <v>393.77472699999998</v>
      </c>
      <c r="L33" s="56">
        <f>SUM(L5:L32)</f>
        <v>158.86368700000006</v>
      </c>
      <c r="M33" s="56">
        <f>+L33/K33*100</f>
        <v>40.343799666960358</v>
      </c>
      <c r="N33" s="54">
        <f>SUM(N5:N32)</f>
        <v>385.58019400000001</v>
      </c>
      <c r="O33" s="54">
        <f>SUM(O5:O32)</f>
        <v>143.46865700000001</v>
      </c>
      <c r="P33" s="54">
        <f>+O33/N33*100</f>
        <v>37.208513101168265</v>
      </c>
      <c r="Q33" s="56">
        <f>SUM(Q5:Q32)</f>
        <v>468.57335199999994</v>
      </c>
      <c r="R33" s="56">
        <f>SUM(R5:R32)</f>
        <v>193.75233800000007</v>
      </c>
      <c r="S33" s="56">
        <f>+R33/Q33*100</f>
        <v>41.34941459496401</v>
      </c>
      <c r="T33" s="54">
        <f>SUM(T5:T32)</f>
        <v>414.55930499999988</v>
      </c>
      <c r="U33" s="54">
        <f>SUM(U5:U32)</f>
        <v>169.69877</v>
      </c>
      <c r="V33" s="54">
        <f>+U33/T33*100</f>
        <v>40.934739120136271</v>
      </c>
      <c r="W33" s="56">
        <f>SUM(W5:W32)</f>
        <v>453.23083199999991</v>
      </c>
      <c r="X33" s="56">
        <f>SUM(X5:X32)</f>
        <v>172.47196499999998</v>
      </c>
      <c r="Y33" s="56">
        <f>+X33/W33*100</f>
        <v>38.053890605571162</v>
      </c>
      <c r="Z33" s="54">
        <f>SUM(Z5:Z32)</f>
        <v>515.09859700000004</v>
      </c>
      <c r="AA33" s="54">
        <f>SUM(AA5:AA32)</f>
        <v>202.93694699999998</v>
      </c>
      <c r="AB33" s="54">
        <f>+AA33/Z33*100</f>
        <v>39.397689720362401</v>
      </c>
      <c r="AC33" s="56">
        <f>SUM(AC5:AC32)</f>
        <v>510.68630400000001</v>
      </c>
      <c r="AD33" s="56">
        <f>SUM(AD5:AD32)</f>
        <v>186.66273200000003</v>
      </c>
      <c r="AE33" s="56">
        <f>+AD33/AC33*100</f>
        <v>36.551348751267874</v>
      </c>
      <c r="AF33" s="54">
        <f>SUM(AF5:AF32)</f>
        <v>570.7947650000001</v>
      </c>
      <c r="AG33" s="54">
        <f>SUM(AG5:AG32)</f>
        <v>254.70905577000005</v>
      </c>
      <c r="AH33" s="54">
        <f t="shared" si="2"/>
        <v>44.623579504973208</v>
      </c>
      <c r="AI33" s="56">
        <f>SUM(AI5:AI32)</f>
        <v>379.42843899999991</v>
      </c>
      <c r="AJ33" s="56">
        <f>SUM(AJ5:AJ32)</f>
        <v>124.90771312999999</v>
      </c>
      <c r="AK33" s="56">
        <f t="shared" ref="AK33" si="22">AJ33/AI33*100</f>
        <v>32.919966004445975</v>
      </c>
      <c r="AL33" s="67">
        <f>SUM(AL5:AL32)</f>
        <v>436.98105299999997</v>
      </c>
      <c r="AM33" s="67">
        <f>SUM(AM5:AM32)</f>
        <v>191.90690699999999</v>
      </c>
      <c r="AN33" s="66">
        <f>AM33/AL33*100</f>
        <v>43.916528115464999</v>
      </c>
      <c r="AO33" s="38"/>
      <c r="AS33" s="10"/>
      <c r="AT33" s="61"/>
    </row>
    <row r="34" spans="1:47" ht="15" customHeight="1">
      <c r="W34" s="38"/>
      <c r="AF34" s="63"/>
      <c r="AG34" s="63"/>
      <c r="AH34" s="65"/>
      <c r="AI34" s="63"/>
      <c r="AJ34" s="63"/>
      <c r="AK34" s="65"/>
      <c r="AL34" s="64"/>
      <c r="AM34" s="64"/>
      <c r="AN34"/>
      <c r="AO34"/>
      <c r="AP34"/>
      <c r="AT34" s="38"/>
    </row>
    <row r="35" spans="1:47" ht="15" customHeight="1">
      <c r="A35" s="8" t="s">
        <v>52</v>
      </c>
      <c r="F35" s="38"/>
      <c r="AH35"/>
      <c r="AK35"/>
      <c r="AL35"/>
      <c r="AM35"/>
      <c r="AN35"/>
      <c r="AO35"/>
      <c r="AP35"/>
      <c r="AT35" s="38"/>
    </row>
    <row r="36" spans="1:47" ht="15" customHeight="1">
      <c r="AC36" s="38"/>
      <c r="AT36" s="38"/>
    </row>
    <row r="37" spans="1:47" ht="15" customHeight="1">
      <c r="A37" s="9" t="s">
        <v>49</v>
      </c>
      <c r="AC37" s="38"/>
      <c r="AT37" s="38"/>
    </row>
    <row r="38" spans="1:47" ht="15" customHeight="1">
      <c r="A38" s="42" t="s">
        <v>167</v>
      </c>
      <c r="AS38" s="44"/>
      <c r="AT38" s="38"/>
    </row>
    <row r="39" spans="1:47" ht="15" customHeight="1">
      <c r="A39" s="41" t="s">
        <v>50</v>
      </c>
      <c r="AS39" s="44"/>
      <c r="AT39" s="38"/>
    </row>
    <row r="40" spans="1:47" ht="15" customHeight="1">
      <c r="A40" s="41" t="s">
        <v>51</v>
      </c>
      <c r="AS40" s="44"/>
      <c r="AT40" s="38"/>
    </row>
    <row r="41" spans="1:47" ht="15" customHeight="1">
      <c r="A41" s="41" t="s">
        <v>53</v>
      </c>
      <c r="AS41" s="44"/>
      <c r="AT41" s="38"/>
    </row>
    <row r="42" spans="1:47" ht="15" customHeight="1">
      <c r="A42" s="41" t="s">
        <v>131</v>
      </c>
      <c r="AS42" s="44"/>
      <c r="AT42" s="38"/>
    </row>
    <row r="43" spans="1:47" ht="15" customHeight="1">
      <c r="A43" s="41" t="s">
        <v>97</v>
      </c>
      <c r="AS43" s="44"/>
      <c r="AT43" s="38"/>
      <c r="AU43" s="38"/>
    </row>
    <row r="44" spans="1:47" ht="15" customHeight="1">
      <c r="A44" s="41" t="s">
        <v>67</v>
      </c>
      <c r="AS44" s="44"/>
      <c r="AT44" s="38"/>
    </row>
    <row r="45" spans="1:47" ht="15" customHeight="1">
      <c r="A45" s="41" t="s">
        <v>69</v>
      </c>
    </row>
    <row r="46" spans="1:47" ht="15" customHeight="1">
      <c r="A46" s="41" t="s">
        <v>87</v>
      </c>
    </row>
    <row r="47" spans="1:47" ht="15" customHeight="1">
      <c r="A47" s="41" t="s">
        <v>84</v>
      </c>
    </row>
    <row r="48" spans="1:47" ht="15" customHeight="1">
      <c r="A48" s="43" t="s">
        <v>116</v>
      </c>
    </row>
    <row r="49" spans="1:1" ht="15" customHeight="1">
      <c r="A49" s="43" t="s">
        <v>119</v>
      </c>
    </row>
    <row r="50" spans="1:1" ht="15" customHeight="1">
      <c r="A50" s="43" t="s">
        <v>133</v>
      </c>
    </row>
    <row r="51" spans="1:1" ht="15" customHeight="1">
      <c r="A51" s="42" t="s">
        <v>64</v>
      </c>
    </row>
    <row r="52" spans="1:1" ht="15" customHeight="1">
      <c r="A52" s="41" t="s">
        <v>139</v>
      </c>
    </row>
    <row r="53" spans="1:1" ht="15" customHeight="1">
      <c r="A53" s="41" t="s">
        <v>178</v>
      </c>
    </row>
    <row r="55" spans="1:1" ht="15" customHeight="1">
      <c r="A55" s="9" t="s">
        <v>99</v>
      </c>
    </row>
    <row r="56" spans="1:1" ht="15" customHeight="1">
      <c r="A56" s="10" t="s">
        <v>100</v>
      </c>
    </row>
    <row r="57" spans="1:1" ht="15" customHeight="1">
      <c r="A57" s="10" t="s">
        <v>101</v>
      </c>
    </row>
    <row r="59" spans="1:1" ht="15" customHeight="1">
      <c r="A59" s="9"/>
    </row>
  </sheetData>
  <phoneticPr fontId="0" type="noConversion"/>
  <pageMargins left="0.55118110236220474" right="0.35433070866141736" top="0.59055118110236227" bottom="0.59055118110236227" header="0.51181102362204722" footer="0.51181102362204722"/>
  <pageSetup paperSize="9" scale="56" orientation="landscape" r:id="rId1"/>
  <headerFooter alignWithMargins="0">
    <oddFooter>&amp;L&amp;Z&amp;F&amp;R&amp;D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4"/>
  <sheetViews>
    <sheetView workbookViewId="0">
      <selection activeCell="B3" sqref="B3"/>
    </sheetView>
  </sheetViews>
  <sheetFormatPr defaultRowHeight="15"/>
  <cols>
    <col min="1" max="1" width="9.140625" style="28"/>
    <col min="2" max="2" width="42.7109375" style="28" bestFit="1" customWidth="1"/>
    <col min="3" max="16384" width="9.140625" style="28"/>
  </cols>
  <sheetData>
    <row r="1" spans="1:3">
      <c r="B1" s="27" t="s">
        <v>81</v>
      </c>
    </row>
    <row r="2" spans="1:3">
      <c r="C2" s="28" t="s">
        <v>189</v>
      </c>
    </row>
    <row r="3" spans="1:3">
      <c r="A3" s="28">
        <v>1</v>
      </c>
      <c r="B3" s="28" t="s">
        <v>73</v>
      </c>
      <c r="C3" s="28" t="s">
        <v>166</v>
      </c>
    </row>
    <row r="4" spans="1:3">
      <c r="A4" s="28">
        <v>2</v>
      </c>
      <c r="B4" s="28" t="s">
        <v>34</v>
      </c>
      <c r="C4" s="28" t="s">
        <v>166</v>
      </c>
    </row>
    <row r="5" spans="1:3">
      <c r="A5" s="28">
        <v>3</v>
      </c>
      <c r="B5" s="28" t="s">
        <v>74</v>
      </c>
      <c r="C5" s="28" t="s">
        <v>166</v>
      </c>
    </row>
    <row r="6" spans="1:3">
      <c r="A6" s="28">
        <v>4</v>
      </c>
      <c r="B6" s="28" t="s">
        <v>137</v>
      </c>
      <c r="C6" s="28" t="s">
        <v>166</v>
      </c>
    </row>
    <row r="7" spans="1:3">
      <c r="A7" s="68">
        <v>5</v>
      </c>
      <c r="B7" s="28" t="s">
        <v>95</v>
      </c>
    </row>
    <row r="8" spans="1:3">
      <c r="A8" s="68">
        <v>6</v>
      </c>
      <c r="B8" s="68" t="s">
        <v>163</v>
      </c>
      <c r="C8" s="28" t="s">
        <v>166</v>
      </c>
    </row>
    <row r="9" spans="1:3">
      <c r="A9" s="68">
        <v>7</v>
      </c>
      <c r="B9" s="68" t="s">
        <v>24</v>
      </c>
      <c r="C9" s="28" t="s">
        <v>166</v>
      </c>
    </row>
    <row r="10" spans="1:3">
      <c r="A10" s="68">
        <v>8</v>
      </c>
      <c r="B10" s="68" t="s">
        <v>75</v>
      </c>
      <c r="C10" s="28" t="s">
        <v>166</v>
      </c>
    </row>
    <row r="11" spans="1:3">
      <c r="A11" s="68">
        <v>9</v>
      </c>
      <c r="B11" s="68" t="s">
        <v>160</v>
      </c>
      <c r="C11" s="28" t="s">
        <v>166</v>
      </c>
    </row>
    <row r="12" spans="1:3">
      <c r="A12" s="68">
        <v>10</v>
      </c>
      <c r="B12" s="68" t="s">
        <v>76</v>
      </c>
      <c r="C12" s="28" t="s">
        <v>166</v>
      </c>
    </row>
    <row r="13" spans="1:3">
      <c r="A13" s="68">
        <v>11</v>
      </c>
      <c r="B13" s="68" t="s">
        <v>77</v>
      </c>
      <c r="C13" s="28" t="s">
        <v>166</v>
      </c>
    </row>
    <row r="14" spans="1:3">
      <c r="A14" s="68">
        <v>12</v>
      </c>
      <c r="B14" s="68" t="s">
        <v>21</v>
      </c>
      <c r="C14" s="28" t="s">
        <v>166</v>
      </c>
    </row>
    <row r="15" spans="1:3">
      <c r="A15" s="68">
        <v>13</v>
      </c>
      <c r="B15" s="68" t="s">
        <v>159</v>
      </c>
      <c r="C15" s="28" t="s">
        <v>166</v>
      </c>
    </row>
    <row r="16" spans="1:3">
      <c r="A16" s="68">
        <v>14</v>
      </c>
      <c r="B16" s="68" t="s">
        <v>135</v>
      </c>
      <c r="C16" s="28" t="s">
        <v>166</v>
      </c>
    </row>
    <row r="17" spans="1:3">
      <c r="A17" s="68">
        <v>15</v>
      </c>
      <c r="B17" s="68" t="s">
        <v>157</v>
      </c>
      <c r="C17" s="28" t="s">
        <v>166</v>
      </c>
    </row>
    <row r="18" spans="1:3">
      <c r="A18" s="68">
        <v>16</v>
      </c>
      <c r="B18" s="68" t="s">
        <v>78</v>
      </c>
      <c r="C18" s="28" t="s">
        <v>166</v>
      </c>
    </row>
    <row r="19" spans="1:3">
      <c r="A19" s="68">
        <v>17</v>
      </c>
      <c r="B19" s="68" t="s">
        <v>79</v>
      </c>
    </row>
    <row r="20" spans="1:3">
      <c r="A20" s="68">
        <v>18</v>
      </c>
      <c r="B20" s="68" t="s">
        <v>6</v>
      </c>
      <c r="C20" s="28" t="s">
        <v>166</v>
      </c>
    </row>
    <row r="21" spans="1:3">
      <c r="A21" s="68">
        <v>19</v>
      </c>
      <c r="B21" s="68" t="s">
        <v>42</v>
      </c>
      <c r="C21" s="28" t="s">
        <v>166</v>
      </c>
    </row>
    <row r="22" spans="1:3">
      <c r="A22" s="68">
        <v>20</v>
      </c>
      <c r="B22" s="68" t="s">
        <v>158</v>
      </c>
      <c r="C22" s="28" t="s">
        <v>166</v>
      </c>
    </row>
    <row r="23" spans="1:3">
      <c r="A23" s="68">
        <v>21</v>
      </c>
      <c r="B23" s="68" t="s">
        <v>161</v>
      </c>
      <c r="C23" s="28" t="s">
        <v>166</v>
      </c>
    </row>
    <row r="24" spans="1:3">
      <c r="A24" s="68">
        <v>22</v>
      </c>
      <c r="B24" s="68" t="s">
        <v>80</v>
      </c>
      <c r="C24" s="28" t="s">
        <v>166</v>
      </c>
    </row>
    <row r="25" spans="1:3">
      <c r="A25" s="68">
        <v>23</v>
      </c>
      <c r="B25" s="68" t="s">
        <v>124</v>
      </c>
      <c r="C25" s="28" t="s">
        <v>166</v>
      </c>
    </row>
    <row r="26" spans="1:3">
      <c r="A26" s="68">
        <v>24</v>
      </c>
      <c r="B26" s="28" t="s">
        <v>96</v>
      </c>
    </row>
    <row r="27" spans="1:3">
      <c r="A27" s="68">
        <v>25</v>
      </c>
      <c r="B27" s="68" t="s">
        <v>164</v>
      </c>
      <c r="C27" s="28" t="s">
        <v>166</v>
      </c>
    </row>
    <row r="28" spans="1:3">
      <c r="A28" s="68">
        <v>26</v>
      </c>
      <c r="B28" s="28" t="s">
        <v>31</v>
      </c>
      <c r="C28" s="28" t="s">
        <v>166</v>
      </c>
    </row>
    <row r="29" spans="1:3">
      <c r="A29" s="68">
        <v>27</v>
      </c>
      <c r="B29" s="68" t="s">
        <v>165</v>
      </c>
      <c r="C29" s="28" t="s">
        <v>166</v>
      </c>
    </row>
    <row r="30" spans="1:3" s="2" customFormat="1" ht="15" customHeight="1">
      <c r="B30" s="12" t="s">
        <v>162</v>
      </c>
    </row>
    <row r="32" spans="1:3">
      <c r="B32" s="40" t="s">
        <v>128</v>
      </c>
    </row>
    <row r="34" spans="2:2">
      <c r="B34" s="28" t="s">
        <v>138</v>
      </c>
    </row>
  </sheetData>
  <sortState ref="B3:C29">
    <sortCondition ref="B3:B29"/>
  </sortState>
  <pageMargins left="0.70866141732283472" right="0.70866141732283472" top="0.74803149606299213" bottom="0.74803149606299213" header="0.31496062992125984" footer="0.31496062992125984"/>
  <pageSetup paperSize="9" scale="99" orientation="landscape" r:id="rId1"/>
  <headerFooter>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A2" sqref="A2"/>
    </sheetView>
  </sheetViews>
  <sheetFormatPr defaultRowHeight="15"/>
  <cols>
    <col min="1" max="1" width="9.140625" style="28"/>
    <col min="2" max="2" width="45.85546875" style="28" customWidth="1"/>
    <col min="3" max="3" width="95" style="28" customWidth="1"/>
    <col min="4" max="4" width="29.7109375" style="28" bestFit="1" customWidth="1"/>
    <col min="5" max="16384" width="9.140625" style="28"/>
  </cols>
  <sheetData>
    <row r="1" spans="1:6">
      <c r="B1" s="27" t="s">
        <v>103</v>
      </c>
    </row>
    <row r="2" spans="1:6">
      <c r="B2" s="27"/>
    </row>
    <row r="3" spans="1:6">
      <c r="B3" s="27" t="s">
        <v>110</v>
      </c>
      <c r="C3" s="27" t="s">
        <v>111</v>
      </c>
    </row>
    <row r="4" spans="1:6" ht="30" customHeight="1">
      <c r="A4" s="28">
        <v>1</v>
      </c>
      <c r="B4" s="7" t="s">
        <v>3</v>
      </c>
      <c r="C4" s="36" t="s">
        <v>146</v>
      </c>
    </row>
    <row r="5" spans="1:6">
      <c r="A5" s="28">
        <v>2</v>
      </c>
      <c r="B5" s="7" t="s">
        <v>106</v>
      </c>
      <c r="C5" s="36" t="s">
        <v>147</v>
      </c>
    </row>
    <row r="6" spans="1:6" ht="45">
      <c r="A6" s="28">
        <v>3</v>
      </c>
      <c r="B6" s="7" t="s">
        <v>6</v>
      </c>
      <c r="C6" s="36" t="s">
        <v>148</v>
      </c>
    </row>
    <row r="7" spans="1:6">
      <c r="A7" s="28">
        <v>4</v>
      </c>
      <c r="B7" s="28" t="s">
        <v>102</v>
      </c>
      <c r="C7" s="36" t="s">
        <v>122</v>
      </c>
    </row>
    <row r="8" spans="1:6">
      <c r="A8" s="28">
        <v>5</v>
      </c>
      <c r="B8" s="28" t="s">
        <v>124</v>
      </c>
      <c r="C8" s="36" t="s">
        <v>118</v>
      </c>
    </row>
    <row r="9" spans="1:6">
      <c r="A9" s="28">
        <v>6</v>
      </c>
      <c r="B9" s="28" t="s">
        <v>77</v>
      </c>
      <c r="C9" s="36" t="s">
        <v>142</v>
      </c>
    </row>
    <row r="10" spans="1:6">
      <c r="A10" s="28">
        <v>7</v>
      </c>
      <c r="B10" s="28" t="s">
        <v>105</v>
      </c>
      <c r="C10" s="36" t="s">
        <v>149</v>
      </c>
    </row>
    <row r="11" spans="1:6">
      <c r="A11" s="28">
        <v>8</v>
      </c>
      <c r="B11" s="28" t="s">
        <v>45</v>
      </c>
      <c r="C11" s="36" t="s">
        <v>143</v>
      </c>
    </row>
    <row r="12" spans="1:6">
      <c r="A12" s="28">
        <v>9</v>
      </c>
      <c r="B12" s="7" t="s">
        <v>18</v>
      </c>
      <c r="C12" s="36" t="s">
        <v>112</v>
      </c>
    </row>
    <row r="13" spans="1:6">
      <c r="A13" s="28">
        <v>10</v>
      </c>
      <c r="B13" s="7" t="s">
        <v>21</v>
      </c>
      <c r="C13" s="36" t="s">
        <v>150</v>
      </c>
    </row>
    <row r="14" spans="1:6" ht="30">
      <c r="A14" s="28">
        <v>11</v>
      </c>
      <c r="B14" s="7" t="s">
        <v>24</v>
      </c>
      <c r="C14" s="36" t="s">
        <v>151</v>
      </c>
    </row>
    <row r="15" spans="1:6">
      <c r="A15" s="28">
        <v>12</v>
      </c>
      <c r="B15" s="7" t="s">
        <v>27</v>
      </c>
      <c r="C15" s="36" t="s">
        <v>152</v>
      </c>
    </row>
    <row r="16" spans="1:6" ht="30" customHeight="1">
      <c r="A16" s="28">
        <v>13</v>
      </c>
      <c r="B16" s="7" t="s">
        <v>135</v>
      </c>
      <c r="C16" s="36" t="s">
        <v>144</v>
      </c>
      <c r="F16" s="37"/>
    </row>
    <row r="17" spans="1:6">
      <c r="A17" s="28">
        <v>14</v>
      </c>
      <c r="B17" s="7" t="s">
        <v>31</v>
      </c>
      <c r="C17" s="36" t="s">
        <v>114</v>
      </c>
      <c r="F17" s="37"/>
    </row>
    <row r="18" spans="1:6">
      <c r="A18" s="28">
        <v>15</v>
      </c>
      <c r="B18" s="7" t="s">
        <v>126</v>
      </c>
      <c r="C18" s="36" t="s">
        <v>113</v>
      </c>
      <c r="F18" s="37"/>
    </row>
    <row r="19" spans="1:6">
      <c r="A19" s="28">
        <v>16</v>
      </c>
      <c r="B19" s="7" t="s">
        <v>43</v>
      </c>
      <c r="C19" s="36" t="s">
        <v>115</v>
      </c>
      <c r="F19" s="37"/>
    </row>
    <row r="20" spans="1:6" ht="15" customHeight="1">
      <c r="A20" s="28">
        <v>17</v>
      </c>
      <c r="B20" s="7" t="s">
        <v>89</v>
      </c>
      <c r="C20" s="36" t="s">
        <v>113</v>
      </c>
      <c r="F20" s="37"/>
    </row>
    <row r="21" spans="1:6" ht="15" customHeight="1">
      <c r="A21" s="28">
        <v>18</v>
      </c>
      <c r="B21" s="7" t="s">
        <v>107</v>
      </c>
      <c r="C21" s="36" t="s">
        <v>153</v>
      </c>
      <c r="F21" s="37"/>
    </row>
    <row r="22" spans="1:6" ht="15" customHeight="1">
      <c r="A22" s="28">
        <v>19</v>
      </c>
      <c r="B22" s="7" t="s">
        <v>56</v>
      </c>
      <c r="C22" s="36" t="s">
        <v>113</v>
      </c>
    </row>
    <row r="23" spans="1:6">
      <c r="A23" s="28">
        <v>20</v>
      </c>
      <c r="B23" s="7" t="s">
        <v>108</v>
      </c>
      <c r="C23" s="36" t="s">
        <v>117</v>
      </c>
    </row>
    <row r="24" spans="1:6" ht="15" customHeight="1">
      <c r="A24" s="28">
        <v>21</v>
      </c>
      <c r="B24" s="7" t="s">
        <v>154</v>
      </c>
      <c r="C24" s="36" t="s">
        <v>155</v>
      </c>
    </row>
    <row r="25" spans="1:6">
      <c r="A25" s="28">
        <v>22</v>
      </c>
      <c r="B25" s="7" t="s">
        <v>109</v>
      </c>
      <c r="C25" s="36" t="s">
        <v>156</v>
      </c>
    </row>
    <row r="26" spans="1:6">
      <c r="A26" s="28">
        <v>23</v>
      </c>
      <c r="B26" s="28" t="s">
        <v>75</v>
      </c>
      <c r="C26" s="28" t="s">
        <v>173</v>
      </c>
    </row>
    <row r="27" spans="1:6">
      <c r="A27" s="28">
        <v>24</v>
      </c>
      <c r="B27" s="28" t="s">
        <v>161</v>
      </c>
      <c r="C27" s="28" t="s">
        <v>174</v>
      </c>
    </row>
    <row r="28" spans="1:6">
      <c r="A28" s="28">
        <v>25</v>
      </c>
      <c r="B28" s="28" t="s">
        <v>159</v>
      </c>
      <c r="C28" s="28" t="s">
        <v>175</v>
      </c>
    </row>
    <row r="29" spans="1:6">
      <c r="A29" s="28">
        <v>26</v>
      </c>
      <c r="B29" s="28" t="s">
        <v>157</v>
      </c>
      <c r="C29" s="28" t="s">
        <v>176</v>
      </c>
    </row>
    <row r="30" spans="1:6">
      <c r="A30" s="28">
        <v>27</v>
      </c>
      <c r="B30" s="28" t="s">
        <v>158</v>
      </c>
      <c r="C30" s="28" t="s">
        <v>177</v>
      </c>
    </row>
    <row r="31" spans="1:6">
      <c r="B31" s="28" t="s">
        <v>127</v>
      </c>
    </row>
    <row r="32" spans="1:6" ht="105">
      <c r="B32" s="36" t="s">
        <v>129</v>
      </c>
    </row>
  </sheetData>
  <pageMargins left="0.7" right="0.7"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overzicht onderzoek</vt:lpstr>
      <vt:lpstr>detail</vt:lpstr>
      <vt:lpstr>Leden SGF</vt:lpstr>
      <vt:lpstr>Bronnen</vt:lpstr>
    </vt:vector>
  </TitlesOfParts>
  <Company>Rathenau Instituut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JanS</dc:creator>
  <cp:lastModifiedBy>Nelleke van den Broek-Honingh</cp:lastModifiedBy>
  <cp:lastPrinted>2016-08-25T13:37:12Z</cp:lastPrinted>
  <dcterms:created xsi:type="dcterms:W3CDTF">2010-09-22T13:41:33Z</dcterms:created>
  <dcterms:modified xsi:type="dcterms:W3CDTF">2022-10-11T08:55:26Z</dcterms:modified>
</cp:coreProperties>
</file>