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Microdata\Website Wetenschap in Cijfers\Wetenschap in Cijfers (WiC-NL)\Achterliggende databestanden\3 - Wetenschappers\"/>
    </mc:Choice>
  </mc:AlternateContent>
  <bookViews>
    <workbookView xWindow="480" yWindow="45" windowWidth="19440" windowHeight="11760" activeTab="4"/>
  </bookViews>
  <sheets>
    <sheet name="inhoud" sheetId="7" r:id="rId1"/>
    <sheet name="Toelichting" sheetId="4" r:id="rId2"/>
    <sheet name="Gebieden" sheetId="6" r:id="rId3"/>
    <sheet name="ozinzet-uni-geldstroom" sheetId="1" r:id="rId4"/>
    <sheet name="ozinzet-uni-HOOP" sheetId="5" r:id="rId5"/>
  </sheets>
  <definedNames>
    <definedName name="_xlnm.Print_Area" localSheetId="1">Toelichting!$A$1:$A$43</definedName>
  </definedNames>
  <calcPr calcId="162913"/>
</workbook>
</file>

<file path=xl/calcChain.xml><?xml version="1.0" encoding="utf-8"?>
<calcChain xmlns="http://schemas.openxmlformats.org/spreadsheetml/2006/main">
  <c r="V42" i="5" l="1"/>
  <c r="V30" i="5"/>
  <c r="V18" i="5"/>
  <c r="AC64" i="1"/>
  <c r="AC47" i="1"/>
  <c r="AC30" i="1"/>
  <c r="V78" i="5" l="1"/>
  <c r="V79" i="5"/>
  <c r="V80" i="5"/>
  <c r="V81" i="5"/>
  <c r="V82" i="5"/>
  <c r="V83" i="5"/>
  <c r="V84" i="5"/>
  <c r="V85" i="5"/>
  <c r="V66" i="5"/>
  <c r="V67" i="5"/>
  <c r="V68" i="5"/>
  <c r="V69" i="5"/>
  <c r="V70" i="5"/>
  <c r="V71" i="5"/>
  <c r="V72" i="5"/>
  <c r="V73" i="5"/>
  <c r="V54" i="5"/>
  <c r="V55" i="5"/>
  <c r="V56" i="5"/>
  <c r="V57" i="5"/>
  <c r="V58" i="5"/>
  <c r="V59" i="5"/>
  <c r="V60" i="5"/>
  <c r="V61" i="5"/>
  <c r="V49" i="5"/>
  <c r="V37" i="5"/>
  <c r="V25" i="5"/>
  <c r="V13" i="5"/>
  <c r="V75" i="5" s="1"/>
  <c r="AC69" i="1"/>
  <c r="AC52" i="1"/>
  <c r="AC35" i="1"/>
  <c r="AC18" i="1"/>
  <c r="V87" i="5" l="1"/>
  <c r="V63" i="5"/>
  <c r="AC74" i="1"/>
  <c r="AC75" i="1"/>
  <c r="AC73" i="1"/>
  <c r="U85" i="5"/>
  <c r="T85" i="5"/>
  <c r="U84" i="5"/>
  <c r="T84" i="5"/>
  <c r="U83" i="5"/>
  <c r="T83" i="5"/>
  <c r="U82" i="5"/>
  <c r="T82" i="5"/>
  <c r="U81" i="5"/>
  <c r="T81" i="5"/>
  <c r="U80" i="5"/>
  <c r="T80" i="5"/>
  <c r="U79" i="5"/>
  <c r="T79" i="5"/>
  <c r="U78" i="5"/>
  <c r="T78" i="5"/>
  <c r="U73" i="5"/>
  <c r="T73" i="5"/>
  <c r="U72" i="5"/>
  <c r="T72" i="5"/>
  <c r="U71" i="5"/>
  <c r="T71" i="5"/>
  <c r="U70" i="5"/>
  <c r="T70" i="5"/>
  <c r="U69" i="5"/>
  <c r="T69" i="5"/>
  <c r="U68" i="5"/>
  <c r="T68" i="5"/>
  <c r="U67" i="5"/>
  <c r="T67" i="5"/>
  <c r="U66" i="5"/>
  <c r="T66" i="5"/>
  <c r="U61" i="5"/>
  <c r="T61" i="5"/>
  <c r="U60" i="5"/>
  <c r="T60" i="5"/>
  <c r="U59" i="5"/>
  <c r="T59" i="5"/>
  <c r="U58" i="5"/>
  <c r="T58" i="5"/>
  <c r="U57" i="5"/>
  <c r="T57" i="5"/>
  <c r="U56" i="5"/>
  <c r="T56" i="5"/>
  <c r="U55" i="5"/>
  <c r="T55" i="5"/>
  <c r="U54" i="5"/>
  <c r="T54" i="5"/>
  <c r="U49" i="5"/>
  <c r="U37" i="5"/>
  <c r="U25" i="5"/>
  <c r="U13" i="5"/>
  <c r="AB69" i="1"/>
  <c r="AB52" i="1"/>
  <c r="AB35" i="1"/>
  <c r="AB18" i="1"/>
  <c r="AB73" i="1" s="1"/>
  <c r="U87" i="5" l="1"/>
  <c r="U75" i="5"/>
  <c r="U63" i="5"/>
  <c r="AB75" i="1"/>
  <c r="AB74" i="1"/>
  <c r="H18" i="1"/>
  <c r="G18" i="1"/>
  <c r="F18" i="1"/>
  <c r="E18" i="1"/>
  <c r="D18" i="1"/>
  <c r="C18" i="1"/>
  <c r="B18" i="1"/>
  <c r="H69" i="1"/>
  <c r="G69" i="1"/>
  <c r="F69" i="1"/>
  <c r="E69" i="1"/>
  <c r="D69" i="1"/>
  <c r="C69" i="1"/>
  <c r="B69" i="1"/>
  <c r="H52" i="1"/>
  <c r="G52" i="1"/>
  <c r="F52" i="1"/>
  <c r="E52" i="1"/>
  <c r="E74" i="1" s="1"/>
  <c r="D52" i="1"/>
  <c r="C52" i="1"/>
  <c r="B52" i="1"/>
  <c r="H35" i="1"/>
  <c r="H73" i="1" s="1"/>
  <c r="G35" i="1"/>
  <c r="F35" i="1"/>
  <c r="E35" i="1"/>
  <c r="E73" i="1" s="1"/>
  <c r="D35" i="1"/>
  <c r="D73" i="1" s="1"/>
  <c r="C35" i="1"/>
  <c r="B35" i="1"/>
  <c r="C73" i="1" l="1"/>
  <c r="G73" i="1"/>
  <c r="D74" i="1"/>
  <c r="H74" i="1"/>
  <c r="E75" i="1"/>
  <c r="C75" i="1"/>
  <c r="G75" i="1"/>
  <c r="B73" i="1"/>
  <c r="C74" i="1"/>
  <c r="G74" i="1"/>
  <c r="D75" i="1"/>
  <c r="H75" i="1"/>
  <c r="F73" i="1"/>
  <c r="B75" i="1"/>
  <c r="F75" i="1"/>
  <c r="B74" i="1"/>
  <c r="F74" i="1"/>
  <c r="Y69" i="1"/>
  <c r="Z69" i="1"/>
  <c r="AA69" i="1"/>
  <c r="AA52" i="1"/>
  <c r="Y35" i="1"/>
  <c r="Z35" i="1"/>
  <c r="AA35" i="1"/>
  <c r="Z18" i="1"/>
  <c r="AA18" i="1"/>
  <c r="T49" i="5"/>
  <c r="T13" i="5"/>
  <c r="T25" i="5"/>
  <c r="T37" i="5"/>
  <c r="T75" i="5" l="1"/>
  <c r="T63" i="5"/>
  <c r="T87" i="5"/>
  <c r="AA73" i="1"/>
  <c r="AA74" i="1"/>
  <c r="AA75" i="1"/>
  <c r="B79" i="5"/>
  <c r="C79" i="5"/>
  <c r="D79" i="5"/>
  <c r="E79" i="5"/>
  <c r="F79" i="5"/>
  <c r="G79" i="5"/>
  <c r="H79" i="5"/>
  <c r="I79" i="5"/>
  <c r="J79" i="5"/>
  <c r="K79" i="5"/>
  <c r="L79" i="5"/>
  <c r="M79" i="5"/>
  <c r="N79" i="5"/>
  <c r="O79" i="5"/>
  <c r="P79" i="5"/>
  <c r="Q79" i="5"/>
  <c r="R79" i="5"/>
  <c r="S79" i="5"/>
  <c r="B80" i="5"/>
  <c r="C80" i="5"/>
  <c r="D80" i="5"/>
  <c r="E80" i="5"/>
  <c r="F80" i="5"/>
  <c r="G80" i="5"/>
  <c r="H80" i="5"/>
  <c r="I80" i="5"/>
  <c r="J80" i="5"/>
  <c r="K80" i="5"/>
  <c r="L80" i="5"/>
  <c r="M80" i="5"/>
  <c r="N80" i="5"/>
  <c r="O80" i="5"/>
  <c r="P80" i="5"/>
  <c r="Q80" i="5"/>
  <c r="R80" i="5"/>
  <c r="S80" i="5"/>
  <c r="B81" i="5"/>
  <c r="C81" i="5"/>
  <c r="D81" i="5"/>
  <c r="E81" i="5"/>
  <c r="F81" i="5"/>
  <c r="G81" i="5"/>
  <c r="H81" i="5"/>
  <c r="I81" i="5"/>
  <c r="J81" i="5"/>
  <c r="K81" i="5"/>
  <c r="L81" i="5"/>
  <c r="M81" i="5"/>
  <c r="N81" i="5"/>
  <c r="O81" i="5"/>
  <c r="P81" i="5"/>
  <c r="Q81" i="5"/>
  <c r="R81" i="5"/>
  <c r="S81" i="5"/>
  <c r="B82" i="5"/>
  <c r="C82" i="5"/>
  <c r="D82" i="5"/>
  <c r="E82" i="5"/>
  <c r="F82" i="5"/>
  <c r="G82" i="5"/>
  <c r="H82" i="5"/>
  <c r="I82" i="5"/>
  <c r="J82" i="5"/>
  <c r="K82" i="5"/>
  <c r="L82" i="5"/>
  <c r="M82" i="5"/>
  <c r="N82" i="5"/>
  <c r="O82" i="5"/>
  <c r="P82" i="5"/>
  <c r="Q82" i="5"/>
  <c r="R82" i="5"/>
  <c r="S82" i="5"/>
  <c r="B83" i="5"/>
  <c r="C83" i="5"/>
  <c r="D83" i="5"/>
  <c r="E83" i="5"/>
  <c r="F83" i="5"/>
  <c r="G83" i="5"/>
  <c r="H83" i="5"/>
  <c r="I83" i="5"/>
  <c r="J83" i="5"/>
  <c r="K83" i="5"/>
  <c r="L83" i="5"/>
  <c r="M83" i="5"/>
  <c r="N83" i="5"/>
  <c r="O83" i="5"/>
  <c r="P83" i="5"/>
  <c r="Q83" i="5"/>
  <c r="R83" i="5"/>
  <c r="S83" i="5"/>
  <c r="B84" i="5"/>
  <c r="C84" i="5"/>
  <c r="D84" i="5"/>
  <c r="E84" i="5"/>
  <c r="F84" i="5"/>
  <c r="G84" i="5"/>
  <c r="H84" i="5"/>
  <c r="I84" i="5"/>
  <c r="J84" i="5"/>
  <c r="K84" i="5"/>
  <c r="L84" i="5"/>
  <c r="M84" i="5"/>
  <c r="N84" i="5"/>
  <c r="O84" i="5"/>
  <c r="P84" i="5"/>
  <c r="Q84" i="5"/>
  <c r="R84" i="5"/>
  <c r="S84" i="5"/>
  <c r="B85" i="5"/>
  <c r="C85" i="5"/>
  <c r="D85" i="5"/>
  <c r="E85" i="5"/>
  <c r="F85" i="5"/>
  <c r="G85" i="5"/>
  <c r="H85" i="5"/>
  <c r="I85" i="5"/>
  <c r="J85" i="5"/>
  <c r="K85" i="5"/>
  <c r="L85" i="5"/>
  <c r="M85" i="5"/>
  <c r="N85" i="5"/>
  <c r="O85" i="5"/>
  <c r="P85" i="5"/>
  <c r="Q85" i="5"/>
  <c r="R85" i="5"/>
  <c r="S85" i="5"/>
  <c r="B86" i="5"/>
  <c r="C86" i="5"/>
  <c r="D86" i="5"/>
  <c r="E86" i="5"/>
  <c r="F86" i="5"/>
  <c r="G86" i="5"/>
  <c r="H86" i="5"/>
  <c r="I86" i="5"/>
  <c r="J86" i="5"/>
  <c r="K86" i="5"/>
  <c r="L86" i="5"/>
  <c r="O86" i="5"/>
  <c r="P86" i="5"/>
  <c r="C78" i="5"/>
  <c r="D78" i="5"/>
  <c r="E78" i="5"/>
  <c r="F78" i="5"/>
  <c r="G78" i="5"/>
  <c r="H78" i="5"/>
  <c r="I78" i="5"/>
  <c r="J78" i="5"/>
  <c r="K78" i="5"/>
  <c r="L78" i="5"/>
  <c r="M78" i="5"/>
  <c r="N78" i="5"/>
  <c r="O78" i="5"/>
  <c r="P78" i="5"/>
  <c r="Q78" i="5"/>
  <c r="R78" i="5"/>
  <c r="S78" i="5"/>
  <c r="B78" i="5"/>
  <c r="P74" i="5"/>
  <c r="B67" i="5"/>
  <c r="C67" i="5"/>
  <c r="D67" i="5"/>
  <c r="E67" i="5"/>
  <c r="F67" i="5"/>
  <c r="G67" i="5"/>
  <c r="H67" i="5"/>
  <c r="I67" i="5"/>
  <c r="J67" i="5"/>
  <c r="K67" i="5"/>
  <c r="L67" i="5"/>
  <c r="M67" i="5"/>
  <c r="N67" i="5"/>
  <c r="O67" i="5"/>
  <c r="P67" i="5"/>
  <c r="Q67" i="5"/>
  <c r="R67" i="5"/>
  <c r="S67" i="5"/>
  <c r="B68" i="5"/>
  <c r="C68" i="5"/>
  <c r="D68" i="5"/>
  <c r="E68" i="5"/>
  <c r="F68" i="5"/>
  <c r="G68" i="5"/>
  <c r="H68" i="5"/>
  <c r="I68" i="5"/>
  <c r="J68" i="5"/>
  <c r="K68" i="5"/>
  <c r="L68" i="5"/>
  <c r="M68" i="5"/>
  <c r="N68" i="5"/>
  <c r="O68" i="5"/>
  <c r="P68" i="5"/>
  <c r="Q68" i="5"/>
  <c r="R68" i="5"/>
  <c r="S68" i="5"/>
  <c r="B69" i="5"/>
  <c r="C69" i="5"/>
  <c r="D69" i="5"/>
  <c r="E69" i="5"/>
  <c r="F69" i="5"/>
  <c r="G69" i="5"/>
  <c r="H69" i="5"/>
  <c r="I69" i="5"/>
  <c r="J69" i="5"/>
  <c r="K69" i="5"/>
  <c r="L69" i="5"/>
  <c r="M69" i="5"/>
  <c r="N69" i="5"/>
  <c r="O69" i="5"/>
  <c r="P69" i="5"/>
  <c r="Q69" i="5"/>
  <c r="R69" i="5"/>
  <c r="S69" i="5"/>
  <c r="B70" i="5"/>
  <c r="C70" i="5"/>
  <c r="D70" i="5"/>
  <c r="E70" i="5"/>
  <c r="F70" i="5"/>
  <c r="G70" i="5"/>
  <c r="H70" i="5"/>
  <c r="I70" i="5"/>
  <c r="J70" i="5"/>
  <c r="K70" i="5"/>
  <c r="L70" i="5"/>
  <c r="M70" i="5"/>
  <c r="N70" i="5"/>
  <c r="O70" i="5"/>
  <c r="P70" i="5"/>
  <c r="Q70" i="5"/>
  <c r="R70" i="5"/>
  <c r="S70" i="5"/>
  <c r="B71" i="5"/>
  <c r="C71" i="5"/>
  <c r="D71" i="5"/>
  <c r="E71" i="5"/>
  <c r="F71" i="5"/>
  <c r="G71" i="5"/>
  <c r="H71" i="5"/>
  <c r="I71" i="5"/>
  <c r="J71" i="5"/>
  <c r="K71" i="5"/>
  <c r="L71" i="5"/>
  <c r="M71" i="5"/>
  <c r="N71" i="5"/>
  <c r="O71" i="5"/>
  <c r="P71" i="5"/>
  <c r="Q71" i="5"/>
  <c r="R71" i="5"/>
  <c r="S71" i="5"/>
  <c r="B72" i="5"/>
  <c r="C72" i="5"/>
  <c r="D72" i="5"/>
  <c r="E72" i="5"/>
  <c r="F72" i="5"/>
  <c r="G72" i="5"/>
  <c r="H72" i="5"/>
  <c r="I72" i="5"/>
  <c r="J72" i="5"/>
  <c r="K72" i="5"/>
  <c r="L72" i="5"/>
  <c r="M72" i="5"/>
  <c r="N72" i="5"/>
  <c r="O72" i="5"/>
  <c r="P72" i="5"/>
  <c r="Q72" i="5"/>
  <c r="R72" i="5"/>
  <c r="S72" i="5"/>
  <c r="B73" i="5"/>
  <c r="C73" i="5"/>
  <c r="D73" i="5"/>
  <c r="E73" i="5"/>
  <c r="F73" i="5"/>
  <c r="G73" i="5"/>
  <c r="H73" i="5"/>
  <c r="I73" i="5"/>
  <c r="J73" i="5"/>
  <c r="K73" i="5"/>
  <c r="L73" i="5"/>
  <c r="M73" i="5"/>
  <c r="N73" i="5"/>
  <c r="O73" i="5"/>
  <c r="P73" i="5"/>
  <c r="Q73" i="5"/>
  <c r="R73" i="5"/>
  <c r="S73" i="5"/>
  <c r="B74" i="5"/>
  <c r="C74" i="5"/>
  <c r="D74" i="5"/>
  <c r="E74" i="5"/>
  <c r="F74" i="5"/>
  <c r="G74" i="5"/>
  <c r="H74" i="5"/>
  <c r="I74" i="5"/>
  <c r="J74" i="5"/>
  <c r="K74" i="5"/>
  <c r="L74" i="5"/>
  <c r="O74" i="5"/>
  <c r="C66" i="5"/>
  <c r="D66" i="5"/>
  <c r="E66" i="5"/>
  <c r="F66" i="5"/>
  <c r="G66" i="5"/>
  <c r="H66" i="5"/>
  <c r="I66" i="5"/>
  <c r="J66" i="5"/>
  <c r="K66" i="5"/>
  <c r="L66" i="5"/>
  <c r="M66" i="5"/>
  <c r="N66" i="5"/>
  <c r="O66" i="5"/>
  <c r="P66" i="5"/>
  <c r="Q66" i="5"/>
  <c r="R66" i="5"/>
  <c r="S66" i="5"/>
  <c r="B66" i="5"/>
  <c r="B55" i="5"/>
  <c r="C55" i="5"/>
  <c r="D55" i="5"/>
  <c r="E55" i="5"/>
  <c r="F55" i="5"/>
  <c r="G55" i="5"/>
  <c r="H55" i="5"/>
  <c r="I55" i="5"/>
  <c r="J55" i="5"/>
  <c r="K55" i="5"/>
  <c r="L55" i="5"/>
  <c r="M55" i="5"/>
  <c r="N55" i="5"/>
  <c r="O55" i="5"/>
  <c r="P55" i="5"/>
  <c r="Q55" i="5"/>
  <c r="R55" i="5"/>
  <c r="S55" i="5"/>
  <c r="B56" i="5"/>
  <c r="C56" i="5"/>
  <c r="D56" i="5"/>
  <c r="E56" i="5"/>
  <c r="F56" i="5"/>
  <c r="G56" i="5"/>
  <c r="H56" i="5"/>
  <c r="I56" i="5"/>
  <c r="J56" i="5"/>
  <c r="K56" i="5"/>
  <c r="L56" i="5"/>
  <c r="M56" i="5"/>
  <c r="N56" i="5"/>
  <c r="O56" i="5"/>
  <c r="P56" i="5"/>
  <c r="Q56" i="5"/>
  <c r="R56" i="5"/>
  <c r="S56" i="5"/>
  <c r="B57" i="5"/>
  <c r="C57" i="5"/>
  <c r="D57" i="5"/>
  <c r="E57" i="5"/>
  <c r="F57" i="5"/>
  <c r="G57" i="5"/>
  <c r="H57" i="5"/>
  <c r="I57" i="5"/>
  <c r="J57" i="5"/>
  <c r="K57" i="5"/>
  <c r="L57" i="5"/>
  <c r="M57" i="5"/>
  <c r="N57" i="5"/>
  <c r="O57" i="5"/>
  <c r="P57" i="5"/>
  <c r="Q57" i="5"/>
  <c r="R57" i="5"/>
  <c r="S57" i="5"/>
  <c r="B58" i="5"/>
  <c r="C58" i="5"/>
  <c r="D58" i="5"/>
  <c r="E58" i="5"/>
  <c r="F58" i="5"/>
  <c r="G58" i="5"/>
  <c r="H58" i="5"/>
  <c r="I58" i="5"/>
  <c r="J58" i="5"/>
  <c r="K58" i="5"/>
  <c r="L58" i="5"/>
  <c r="M58" i="5"/>
  <c r="N58" i="5"/>
  <c r="O58" i="5"/>
  <c r="P58" i="5"/>
  <c r="Q58" i="5"/>
  <c r="R58" i="5"/>
  <c r="S58" i="5"/>
  <c r="B59" i="5"/>
  <c r="C59" i="5"/>
  <c r="D59" i="5"/>
  <c r="E59" i="5"/>
  <c r="F59" i="5"/>
  <c r="G59" i="5"/>
  <c r="H59" i="5"/>
  <c r="I59" i="5"/>
  <c r="J59" i="5"/>
  <c r="K59" i="5"/>
  <c r="L59" i="5"/>
  <c r="M59" i="5"/>
  <c r="N59" i="5"/>
  <c r="O59" i="5"/>
  <c r="P59" i="5"/>
  <c r="Q59" i="5"/>
  <c r="R59" i="5"/>
  <c r="S59" i="5"/>
  <c r="B60" i="5"/>
  <c r="C60" i="5"/>
  <c r="D60" i="5"/>
  <c r="E60" i="5"/>
  <c r="F60" i="5"/>
  <c r="G60" i="5"/>
  <c r="H60" i="5"/>
  <c r="I60" i="5"/>
  <c r="J60" i="5"/>
  <c r="K60" i="5"/>
  <c r="L60" i="5"/>
  <c r="M60" i="5"/>
  <c r="N60" i="5"/>
  <c r="O60" i="5"/>
  <c r="P60" i="5"/>
  <c r="Q60" i="5"/>
  <c r="R60" i="5"/>
  <c r="S60" i="5"/>
  <c r="B61" i="5"/>
  <c r="C61" i="5"/>
  <c r="D61" i="5"/>
  <c r="E61" i="5"/>
  <c r="F61" i="5"/>
  <c r="G61" i="5"/>
  <c r="H61" i="5"/>
  <c r="I61" i="5"/>
  <c r="J61" i="5"/>
  <c r="K61" i="5"/>
  <c r="L61" i="5"/>
  <c r="M61" i="5"/>
  <c r="N61" i="5"/>
  <c r="O61" i="5"/>
  <c r="P61" i="5"/>
  <c r="Q61" i="5"/>
  <c r="R61" i="5"/>
  <c r="S61" i="5"/>
  <c r="B62" i="5"/>
  <c r="C62" i="5"/>
  <c r="D62" i="5"/>
  <c r="E62" i="5"/>
  <c r="F62" i="5"/>
  <c r="G62" i="5"/>
  <c r="H62" i="5"/>
  <c r="I62" i="5"/>
  <c r="J62" i="5"/>
  <c r="K62" i="5"/>
  <c r="L62" i="5"/>
  <c r="O62" i="5"/>
  <c r="P62" i="5"/>
  <c r="C54" i="5"/>
  <c r="D54" i="5"/>
  <c r="E54" i="5"/>
  <c r="F54" i="5"/>
  <c r="G54" i="5"/>
  <c r="H54" i="5"/>
  <c r="I54" i="5"/>
  <c r="J54" i="5"/>
  <c r="K54" i="5"/>
  <c r="L54" i="5"/>
  <c r="M54" i="5"/>
  <c r="N54" i="5"/>
  <c r="O54" i="5"/>
  <c r="P54" i="5"/>
  <c r="Q54" i="5"/>
  <c r="R54" i="5"/>
  <c r="S54" i="5"/>
  <c r="B54" i="5"/>
  <c r="S13" i="5" l="1"/>
  <c r="S25" i="5"/>
  <c r="S37" i="5"/>
  <c r="S49" i="5"/>
  <c r="Z52" i="1"/>
  <c r="Z73" i="1"/>
  <c r="S63" i="5" l="1"/>
  <c r="Z74" i="1"/>
  <c r="S87" i="5"/>
  <c r="S75" i="5"/>
  <c r="Z75" i="1"/>
  <c r="C49" i="5"/>
  <c r="D49" i="5"/>
  <c r="E49" i="5"/>
  <c r="F49" i="5"/>
  <c r="G49" i="5"/>
  <c r="H49" i="5"/>
  <c r="I49" i="5"/>
  <c r="J49" i="5"/>
  <c r="K49" i="5"/>
  <c r="L49" i="5"/>
  <c r="M49" i="5"/>
  <c r="N49" i="5"/>
  <c r="O49" i="5"/>
  <c r="P49" i="5"/>
  <c r="Q49" i="5"/>
  <c r="R49" i="5"/>
  <c r="B49" i="5"/>
  <c r="C37" i="5"/>
  <c r="D37" i="5"/>
  <c r="E37" i="5"/>
  <c r="F37" i="5"/>
  <c r="G37" i="5"/>
  <c r="H37" i="5"/>
  <c r="I37" i="5"/>
  <c r="J37" i="5"/>
  <c r="K37" i="5"/>
  <c r="L37" i="5"/>
  <c r="L75" i="5" s="1"/>
  <c r="M37" i="5"/>
  <c r="N37" i="5"/>
  <c r="O37" i="5"/>
  <c r="P37" i="5"/>
  <c r="P75" i="5" s="1"/>
  <c r="Q37" i="5"/>
  <c r="R37" i="5"/>
  <c r="B37" i="5"/>
  <c r="C25" i="5"/>
  <c r="D25" i="5"/>
  <c r="D63" i="5" s="1"/>
  <c r="E25" i="5"/>
  <c r="F25" i="5"/>
  <c r="G25" i="5"/>
  <c r="H25" i="5"/>
  <c r="H63" i="5" s="1"/>
  <c r="I25" i="5"/>
  <c r="J25" i="5"/>
  <c r="K25" i="5"/>
  <c r="L25" i="5"/>
  <c r="L63" i="5" s="1"/>
  <c r="M25" i="5"/>
  <c r="N25" i="5"/>
  <c r="O25" i="5"/>
  <c r="P25" i="5"/>
  <c r="P63" i="5" s="1"/>
  <c r="Q25" i="5"/>
  <c r="R25" i="5"/>
  <c r="B25" i="5"/>
  <c r="C13" i="5"/>
  <c r="D13" i="5"/>
  <c r="E13" i="5"/>
  <c r="F13" i="5"/>
  <c r="G13" i="5"/>
  <c r="H13" i="5"/>
  <c r="I13" i="5"/>
  <c r="J13" i="5"/>
  <c r="K13" i="5"/>
  <c r="L13" i="5"/>
  <c r="M13" i="5"/>
  <c r="N13" i="5"/>
  <c r="O13" i="5"/>
  <c r="P13" i="5"/>
  <c r="Q13" i="5"/>
  <c r="R13" i="5"/>
  <c r="B13" i="5"/>
  <c r="Y52" i="1"/>
  <c r="Y18" i="1"/>
  <c r="H75" i="5" l="1"/>
  <c r="D75" i="5"/>
  <c r="O63" i="5"/>
  <c r="K63" i="5"/>
  <c r="G63" i="5"/>
  <c r="C63" i="5"/>
  <c r="Q87" i="5"/>
  <c r="M87" i="5"/>
  <c r="I87" i="5"/>
  <c r="E87" i="5"/>
  <c r="Y73" i="1"/>
  <c r="Q75" i="5"/>
  <c r="M75" i="5"/>
  <c r="I75" i="5"/>
  <c r="E75" i="5"/>
  <c r="R87" i="5"/>
  <c r="N87" i="5"/>
  <c r="J87" i="5"/>
  <c r="F87" i="5"/>
  <c r="J63" i="5"/>
  <c r="B75" i="5"/>
  <c r="K75" i="5"/>
  <c r="G75" i="5"/>
  <c r="C75" i="5"/>
  <c r="P87" i="5"/>
  <c r="L87" i="5"/>
  <c r="H87" i="5"/>
  <c r="D87" i="5"/>
  <c r="B63" i="5"/>
  <c r="R63" i="5"/>
  <c r="N63" i="5"/>
  <c r="F63" i="5"/>
  <c r="O75" i="5"/>
  <c r="Q63" i="5"/>
  <c r="M63" i="5"/>
  <c r="I63" i="5"/>
  <c r="E63" i="5"/>
  <c r="R75" i="5"/>
  <c r="N75" i="5"/>
  <c r="J75" i="5"/>
  <c r="F75" i="5"/>
  <c r="B87" i="5"/>
  <c r="O87" i="5"/>
  <c r="K87" i="5"/>
  <c r="G87" i="5"/>
  <c r="C87" i="5"/>
  <c r="Y75" i="1"/>
  <c r="Y74" i="1"/>
  <c r="X52" i="1" l="1"/>
  <c r="X69" i="1"/>
  <c r="X35" i="1"/>
  <c r="X18" i="1"/>
  <c r="X74" i="1" l="1"/>
  <c r="X73" i="1"/>
  <c r="X75" i="1"/>
  <c r="J18" i="1"/>
  <c r="K18" i="1"/>
  <c r="L18" i="1"/>
  <c r="M18" i="1"/>
  <c r="N18" i="1"/>
  <c r="O18" i="1"/>
  <c r="P18" i="1"/>
  <c r="Q18" i="1"/>
  <c r="R18" i="1"/>
  <c r="S18" i="1"/>
  <c r="T18" i="1"/>
  <c r="U18" i="1"/>
  <c r="V18" i="1"/>
  <c r="W18" i="1"/>
  <c r="I18" i="1"/>
  <c r="J35" i="1"/>
  <c r="K35" i="1"/>
  <c r="L35" i="1"/>
  <c r="M35" i="1"/>
  <c r="N35" i="1"/>
  <c r="O35" i="1"/>
  <c r="P35" i="1"/>
  <c r="Q35" i="1"/>
  <c r="R35" i="1"/>
  <c r="S35" i="1"/>
  <c r="T35" i="1"/>
  <c r="U35" i="1"/>
  <c r="V35" i="1"/>
  <c r="W35" i="1"/>
  <c r="I35" i="1"/>
  <c r="J69" i="1"/>
  <c r="K69" i="1"/>
  <c r="L69" i="1"/>
  <c r="M69" i="1"/>
  <c r="N69" i="1"/>
  <c r="O69" i="1"/>
  <c r="P69" i="1"/>
  <c r="Q69" i="1"/>
  <c r="R69" i="1"/>
  <c r="S69" i="1"/>
  <c r="T69" i="1"/>
  <c r="U69" i="1"/>
  <c r="V69" i="1"/>
  <c r="W69" i="1"/>
  <c r="I69" i="1"/>
  <c r="J52" i="1"/>
  <c r="K52" i="1"/>
  <c r="L52" i="1"/>
  <c r="M52" i="1"/>
  <c r="N52" i="1"/>
  <c r="O52" i="1"/>
  <c r="P52" i="1"/>
  <c r="Q52" i="1"/>
  <c r="R52" i="1"/>
  <c r="S52" i="1"/>
  <c r="T52" i="1"/>
  <c r="U52" i="1"/>
  <c r="V52" i="1"/>
  <c r="W52" i="1"/>
  <c r="I52" i="1"/>
  <c r="U74" i="1" l="1"/>
  <c r="Q74" i="1"/>
  <c r="M74" i="1"/>
  <c r="R75" i="1"/>
  <c r="N75" i="1"/>
  <c r="J75" i="1"/>
  <c r="Q73" i="1"/>
  <c r="M73" i="1"/>
  <c r="V74" i="1"/>
  <c r="R74" i="1"/>
  <c r="N74" i="1"/>
  <c r="J74" i="1"/>
  <c r="U75" i="1"/>
  <c r="Q75" i="1"/>
  <c r="M75" i="1"/>
  <c r="T73" i="1"/>
  <c r="P73" i="1"/>
  <c r="L73" i="1"/>
  <c r="V75" i="1"/>
  <c r="U73" i="1"/>
  <c r="I75" i="1"/>
  <c r="T75" i="1"/>
  <c r="P75" i="1"/>
  <c r="L75" i="1"/>
  <c r="I74" i="1"/>
  <c r="W73" i="1"/>
  <c r="S73" i="1"/>
  <c r="O73" i="1"/>
  <c r="K73" i="1"/>
  <c r="T74" i="1"/>
  <c r="P74" i="1"/>
  <c r="L74" i="1"/>
  <c r="W75" i="1"/>
  <c r="S75" i="1"/>
  <c r="O75" i="1"/>
  <c r="K75" i="1"/>
  <c r="V73" i="1"/>
  <c r="R73" i="1"/>
  <c r="N73" i="1"/>
  <c r="J73" i="1"/>
  <c r="W74" i="1"/>
  <c r="S74" i="1"/>
  <c r="O74" i="1"/>
  <c r="K74" i="1"/>
  <c r="I73" i="1"/>
</calcChain>
</file>

<file path=xl/comments1.xml><?xml version="1.0" encoding="utf-8"?>
<comments xmlns="http://schemas.openxmlformats.org/spreadsheetml/2006/main">
  <authors>
    <author>Lionne Koens</author>
  </authors>
  <commentList>
    <comment ref="AC13" authorId="0" shapeId="0">
      <text>
        <r>
          <rPr>
            <b/>
            <sz val="9"/>
            <color indexed="81"/>
            <rFont val="Tahoma"/>
            <family val="2"/>
          </rPr>
          <t>Lionne Koens:</t>
        </r>
        <r>
          <rPr>
            <sz val="9"/>
            <color indexed="81"/>
            <rFont val="Tahoma"/>
            <family val="2"/>
          </rPr>
          <t xml:space="preserve">
68fte is volgens de opgave van de TU Delft niet toe te wijzen aan een categorie. Deze zijn in dit bestand naar rato verdeeld over de drie geldstromen</t>
        </r>
      </text>
    </comment>
  </commentList>
</comments>
</file>

<file path=xl/comments2.xml><?xml version="1.0" encoding="utf-8"?>
<comments xmlns="http://schemas.openxmlformats.org/spreadsheetml/2006/main">
  <authors>
    <author>Lionne Koens</author>
  </authors>
  <commentList>
    <comment ref="V6" authorId="0" shapeId="0">
      <text>
        <r>
          <rPr>
            <b/>
            <sz val="9"/>
            <color indexed="81"/>
            <rFont val="Tahoma"/>
            <family val="2"/>
          </rPr>
          <t>Lionne Koens:</t>
        </r>
        <r>
          <rPr>
            <sz val="9"/>
            <color indexed="81"/>
            <rFont val="Tahoma"/>
            <family val="2"/>
          </rPr>
          <t xml:space="preserve">
Inclusief 68fte 'ongedefinieerd' die naar rato van de personeelsinzet van de TU Delft over de drie geldstromen zijn verdeeld.</t>
        </r>
      </text>
    </comment>
  </commentList>
</comments>
</file>

<file path=xl/sharedStrings.xml><?xml version="1.0" encoding="utf-8"?>
<sst xmlns="http://schemas.openxmlformats.org/spreadsheetml/2006/main" count="253" uniqueCount="129">
  <si>
    <t>LEI</t>
  </si>
  <si>
    <t>UU</t>
  </si>
  <si>
    <t>RUG</t>
  </si>
  <si>
    <t>EUR</t>
  </si>
  <si>
    <t>UM</t>
  </si>
  <si>
    <t>VU</t>
  </si>
  <si>
    <t>RU</t>
  </si>
  <si>
    <t>TiU</t>
  </si>
  <si>
    <t>TUD</t>
  </si>
  <si>
    <t>TUE</t>
  </si>
  <si>
    <t>UT</t>
  </si>
  <si>
    <t>OU</t>
  </si>
  <si>
    <t>UvA</t>
  </si>
  <si>
    <t>Totaal</t>
  </si>
  <si>
    <t>WP totaal</t>
  </si>
  <si>
    <t>WP 1</t>
  </si>
  <si>
    <t>WP 2</t>
  </si>
  <si>
    <t>WP 3</t>
  </si>
  <si>
    <t>Onderzoeksinzet WP universiteiten, naar geldstroom, in fte, vanaf 1997</t>
  </si>
  <si>
    <t>Opmerkingen onderzoeksinzet</t>
  </si>
  <si>
    <t>Universiteit Leiden</t>
  </si>
  <si>
    <t>Erasmus Universiteit Rotterdam</t>
  </si>
  <si>
    <t>Universiteit Maastricht</t>
  </si>
  <si>
    <t>Universiteit van Amsterdam</t>
  </si>
  <si>
    <t>1. De gegevens van de UvA ontbreken voor 2006 en 2007. Voor deze jaren zijn de gegevens van 2005 gebruikt.</t>
  </si>
  <si>
    <t>2. De onderzoeksinzet van het HOOP-gebied Gezondheid ontbreekt vanaf 2008.</t>
  </si>
  <si>
    <t>Technische Universiteit Delft</t>
  </si>
  <si>
    <t>1. De gegevens over de onderzoeksinzet van de TUD in de jaren tot 2007 zijn gebaseerd op een lineaire interpolatie van de verschillen tussen de gegevens van 1998 en 2007.</t>
  </si>
  <si>
    <t>2. De inzetgegevens vanaf 2007 zijn geleverd volgens de nieuwe definities.</t>
  </si>
  <si>
    <t>Wageningen Universiteit</t>
  </si>
  <si>
    <t>Open Universiteit</t>
  </si>
  <si>
    <t>1. Geen onderzoeksinzet OU beschikbaar voor 2008 t/m 2011.</t>
  </si>
  <si>
    <t>De gepresenteerde gegevens zijn gebaseerd op opgaven van universiteiten. De gegevens zijn uitgebreid gecontroleerd en voor publicatie geaccordeerd door de betreffende universiteiten.</t>
  </si>
  <si>
    <t>Toelichting</t>
  </si>
  <si>
    <t>LAND</t>
  </si>
  <si>
    <t>NATU</t>
  </si>
  <si>
    <t>TECH</t>
  </si>
  <si>
    <t>GEZO</t>
  </si>
  <si>
    <t>ECON</t>
  </si>
  <si>
    <t>RECH</t>
  </si>
  <si>
    <t>G&amp;M</t>
  </si>
  <si>
    <t>T&amp;C</t>
  </si>
  <si>
    <t>DIV</t>
  </si>
  <si>
    <t>Onderzoeksinzet WP universiteiten, naar HOOP-gebied, in fte, vanaf 1997</t>
  </si>
  <si>
    <t>WP Totaal</t>
  </si>
  <si>
    <t xml:space="preserve">Bron: VSNU/KUOZ; Jaaropgave onderzoeksinzet- en output WP </t>
  </si>
  <si>
    <t>Aandeel geldstromen in procenten van het totaal</t>
  </si>
  <si>
    <t>Landbouw</t>
  </si>
  <si>
    <t>Natuur</t>
  </si>
  <si>
    <t>Techniek</t>
  </si>
  <si>
    <t>Gezondheid</t>
  </si>
  <si>
    <t>Economie</t>
  </si>
  <si>
    <t>Rechten</t>
  </si>
  <si>
    <t>Gedrag &amp; Maatschappij</t>
  </si>
  <si>
    <t>Taal &amp; Cultuur</t>
  </si>
  <si>
    <t>Diversen</t>
  </si>
  <si>
    <t>Bedrijfskunde</t>
  </si>
  <si>
    <t>Economie en econometrie</t>
  </si>
  <si>
    <t>Bestuurskunde, politicologie en communicatiewetenschappen</t>
  </si>
  <si>
    <t>Lerarenopleiding</t>
  </si>
  <si>
    <t>Pedagogiek, onderwijskunde</t>
  </si>
  <si>
    <t>Psychologie</t>
  </si>
  <si>
    <t>Ruimtelijke wetenschappen, waaronder geografie en milieukunde</t>
  </si>
  <si>
    <t>Rechtsgeleerdheid</t>
  </si>
  <si>
    <t>Godgeleerdheid</t>
  </si>
  <si>
    <t>Wijsbegeerte</t>
  </si>
  <si>
    <t>Letteren (taal- en literatuurwetenschap, kunstgeschiedenis, muziekwetenschap</t>
  </si>
  <si>
    <t>Sociologie, culturele antropologie</t>
  </si>
  <si>
    <t>Geneeskunde</t>
  </si>
  <si>
    <t>Werktuigbouwkunde</t>
  </si>
  <si>
    <t>Bouwkunde</t>
  </si>
  <si>
    <t>Civiele techniek</t>
  </si>
  <si>
    <t>Elektrotechniek</t>
  </si>
  <si>
    <t>Industrieel ontwerpen</t>
  </si>
  <si>
    <t>Lucht- en ruimtevaarttechniek</t>
  </si>
  <si>
    <t>Technische natuurkunde</t>
  </si>
  <si>
    <t>Technische scheikunde</t>
  </si>
  <si>
    <t>Technische wiskunde en informatica</t>
  </si>
  <si>
    <t>Landbouwwetenschappen</t>
  </si>
  <si>
    <t>Aardwetenschappen</t>
  </si>
  <si>
    <t>Biologie</t>
  </si>
  <si>
    <t>Farmacie</t>
  </si>
  <si>
    <t>Natuurkunde en sterrenkunde</t>
  </si>
  <si>
    <t>Scheikunde</t>
  </si>
  <si>
    <t>Wiskunde en informatica</t>
  </si>
  <si>
    <t>Classificatie van HOOP-gebieden en achterliggende disciplines</t>
  </si>
  <si>
    <t>1. De onderzoeksinzet van het HOOP-gebied Gezondheid is alleen beschikbaar vanaf 2008.</t>
  </si>
  <si>
    <t>Technische Universiteit Eindhoven</t>
  </si>
  <si>
    <t xml:space="preserve">1. De in deze tabellen gepresenteerde totale onderzoeksinzet wijkt in 2008 af van het gegeven in het jaarverslag van de TU/e (905 i.p.v. 1041). Oorzaak is dat hier alleen de standaardpromovendi worden geteld. </t>
  </si>
  <si>
    <t>Inhoud</t>
  </si>
  <si>
    <t>Toelichting op de data</t>
  </si>
  <si>
    <t>Overzicht van de (HOOP-) gebieden en achterliggende disciplines</t>
  </si>
  <si>
    <t>Laatst bijgewerkt</t>
  </si>
  <si>
    <t>Bron</t>
  </si>
  <si>
    <t>17 september 2014</t>
  </si>
  <si>
    <t>aanvulling met data 2013</t>
  </si>
  <si>
    <t>16 september 2015</t>
  </si>
  <si>
    <t>aanvulling met data 2014, kleine aanpassing cijfers onderzoeksinzet 2013</t>
  </si>
  <si>
    <t>2. De onderzoeksinzet van het HOOP-gebied Gezondheid 2e en 3e geldstroom alleen als totaal van beide geldstromen</t>
  </si>
  <si>
    <t xml:space="preserve"> beschikbaar. De verdeling voor deze geldstromen is gebaseerd op een schatting.</t>
  </si>
  <si>
    <t xml:space="preserve">1. De onderzoeksinzet voor 2009 t/m 2014 is, waar het promovendi betreft, een schatting op basis van de onderzoeksinzet </t>
  </si>
  <si>
    <t>aanvulling met cijfers 2015, kleine aanpassingen in de cijfers voor 2014</t>
  </si>
  <si>
    <t xml:space="preserve">In de definitie afspraken is een duidelijker onderscheid naar typen promovendi gemaakt. Vanaf 2008 is in de onderzoeksinzet alleen de inzet van de standaardpromovendi opgenomen. </t>
  </si>
  <si>
    <t>Universiteit Utrecht</t>
  </si>
  <si>
    <t>Gegevens over het HOOP-gebied Economie beschikbaar vanaf 2003.</t>
  </si>
  <si>
    <t>Rijksuniversiteit Groningen</t>
  </si>
  <si>
    <t>Gegevens over het HOOP-gebied Techniek beschikbaar tot en met 2004.</t>
  </si>
  <si>
    <t>1. De gegevens voor de HOOP-gebieden Economie en Gedrag &amp; Maatschappij ontbreken voor 2011. Voor dit jaar zijn de gegevens van 2010 gebruikt.</t>
  </si>
  <si>
    <t>2. De gegevens voor de HOOP-gebieden Gezondheid, Economie en Gedrag &amp; Maatschappij ontbreken voor 2013. Voor dit jaar zijn de gegevens van 2012 gebruikt.</t>
  </si>
  <si>
    <t>De onderzoeksinzet van de UM voor het HOOP-gebied Economie 2009 is niet beschikbaar. Voor dit jaar zijn de gegevens van 2008 gebruikt.</t>
  </si>
  <si>
    <t>Universiteit Twente</t>
  </si>
  <si>
    <t>Gegevens over het HOOP-gebied Economie zijn alleen beschikbaar voor 2001 t/m 2005.</t>
  </si>
  <si>
    <t>in personen (op basis van een onderzoeksinzet van 0,8)</t>
  </si>
  <si>
    <t>8 september 2016</t>
  </si>
  <si>
    <t>Aandeel van de geldstromen per HOOP-gebied op de totale onderzoeksinzet WP (in %)</t>
  </si>
  <si>
    <t>Diergeneeskunde</t>
  </si>
  <si>
    <t>Onderzoeksinzet WP universiteiten, naar geldstroom, in fte, vanaf 1990</t>
  </si>
  <si>
    <t>Onderzoeksinzet WP universiteiten, naar HOOP-gebied, in fte, vanaf 1990</t>
  </si>
  <si>
    <t>22 juni 2017</t>
  </si>
  <si>
    <t>aanvulling met cijfers 1990-1996</t>
  </si>
  <si>
    <t>Ministerie OCW (1990-1993)</t>
  </si>
  <si>
    <t>VSNU, Kengetallen Universitair Onderzoek (KUOZ), vanaf 1994</t>
  </si>
  <si>
    <t>aanvulling met cijfers 2016</t>
  </si>
  <si>
    <t>2. De onderzoeksinzet ontbreekt voor 2015. Als vervangende waarden zijn de gegevens van 2014 gebruikt.</t>
  </si>
  <si>
    <t>WU</t>
  </si>
  <si>
    <t>De definitie afspraken wetenschappelijk onderzoek zijn te vinden op de website van de VSNU: https://www.vsnu.nl/files/documenten/Feiten_en_Cijfers/VSNU_Definitieafspraken_onderzoeksinzet_en_output_KUOZ.PDF</t>
  </si>
  <si>
    <r>
      <t xml:space="preserve">De definitie afspraken wetenschappelijk onderzoek zijn in overleg met de universiteiten in 2009 aangepast. Deze afspraken zijn bepalend voor de levering en de verwerking van de data vanaf het jaar 2008. Hoewel deze aanpassingen niet voor alle elementen van toepassing zijn moet bij de interpretatie van jaarreeksen nadrukkelijk rekening worden gehouden met verschillen die hierdoor kunnen worden veroorzaakt. 
In 2018 zijn de definitieafspraken wetenschappelijk onderzoek nogmaals aangepast. Deze afspraken zijn bepalend voor de levering en verwerking van de data vanaf het jaar 2017. Vanaf dit jaar wordt gewerkt met de </t>
    </r>
    <r>
      <rPr>
        <i/>
        <sz val="11"/>
        <color theme="1"/>
        <rFont val="Calibri"/>
        <family val="2"/>
        <scheme val="minor"/>
      </rPr>
      <t xml:space="preserve">gemiddelde </t>
    </r>
    <r>
      <rPr>
        <sz val="11"/>
        <color theme="1"/>
        <rFont val="Calibri"/>
        <family val="2"/>
        <scheme val="minor"/>
      </rPr>
      <t xml:space="preserve">onderzoeksinzet in plaats van de </t>
    </r>
    <r>
      <rPr>
        <i/>
        <sz val="11"/>
        <color theme="1"/>
        <rFont val="Calibri"/>
        <family val="2"/>
        <scheme val="minor"/>
      </rPr>
      <t xml:space="preserve">ultimo </t>
    </r>
    <r>
      <rPr>
        <sz val="11"/>
        <color theme="1"/>
        <rFont val="Calibri"/>
        <family val="2"/>
        <scheme val="minor"/>
      </rPr>
      <t>onderzoeksinzet. Daarbij wordt niet gecorrigeerd voor ziekteverzuim of verlof - maar universiteiten die hier niet aan kunnen voldoen, mogen hier nog van afwijken.</t>
    </r>
  </si>
  <si>
    <t>aanvulling met cijfers 2017</t>
  </si>
  <si>
    <t>3. Voor 2017 is 67 fte van de onderzoeksinzet 'ongedefinieerd': niet in te delen naar geldstroom. Deze zijn naar rato van de inzet van de TU Delft per geldstroom verdeeld.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</si>
</sst>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9" x14ac:knownFonts="1">
    <font>
      <sz val="8.5"/>
      <color theme="1"/>
      <name val="Verdana"/>
      <family val="2"/>
    </font>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b/>
      <sz val="14"/>
      <color theme="1"/>
      <name val="Calibri"/>
      <family val="2"/>
      <scheme val="minor"/>
    </font>
    <font>
      <sz val="12"/>
      <color theme="1"/>
      <name val="Calibri"/>
      <family val="2"/>
      <scheme val="minor"/>
    </font>
    <font>
      <sz val="8"/>
      <color rgb="FF000000"/>
      <name val="Arial"/>
      <family val="2"/>
    </font>
    <font>
      <sz val="11"/>
      <name val="Calibri"/>
      <family val="2"/>
      <scheme val="minor"/>
    </font>
    <font>
      <b/>
      <sz val="11"/>
      <name val="Calibri"/>
      <family val="2"/>
      <scheme val="minor"/>
    </font>
    <font>
      <sz val="10"/>
      <name val="Arial"/>
      <family val="2"/>
    </font>
    <font>
      <sz val="10"/>
      <name val="Arial"/>
      <family val="2"/>
    </font>
    <font>
      <i/>
      <sz val="11"/>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3">
    <xf numFmtId="0" fontId="0" fillId="0" borderId="0"/>
    <xf numFmtId="0" fontId="14" fillId="0" borderId="0"/>
    <xf numFmtId="0" fontId="15" fillId="0" borderId="0"/>
  </cellStyleXfs>
  <cellXfs count="63">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wrapText="1"/>
    </xf>
    <xf numFmtId="0" fontId="7" fillId="0" borderId="0" xfId="0" applyFont="1" applyAlignment="1">
      <alignment horizontal="left" vertical="center" wrapText="1" readingOrder="1"/>
    </xf>
    <xf numFmtId="0" fontId="8" fillId="0" borderId="0" xfId="0" applyFont="1" applyAlignment="1">
      <alignment horizontal="left" vertical="center" wrapText="1" readingOrder="1"/>
    </xf>
    <xf numFmtId="0" fontId="5" fillId="0" borderId="0" xfId="0" applyFont="1" applyBorder="1"/>
    <xf numFmtId="0" fontId="9" fillId="0" borderId="0" xfId="0" applyFont="1"/>
    <xf numFmtId="0" fontId="6" fillId="0" borderId="0" xfId="0" applyFont="1" applyBorder="1"/>
    <xf numFmtId="0" fontId="6" fillId="0" borderId="0" xfId="0" applyFont="1" applyAlignment="1">
      <alignment vertical="center" wrapText="1" readingOrder="1"/>
    </xf>
    <xf numFmtId="0" fontId="8" fillId="0" borderId="0" xfId="0" applyFont="1" applyAlignment="1">
      <alignment horizontal="left" vertical="center" readingOrder="1"/>
    </xf>
    <xf numFmtId="0" fontId="7" fillId="0" borderId="0" xfId="0" quotePrefix="1" applyFont="1" applyAlignment="1">
      <alignment horizontal="left" vertical="center" readingOrder="1"/>
    </xf>
    <xf numFmtId="0" fontId="10" fillId="0" borderId="0" xfId="0" applyFont="1"/>
    <xf numFmtId="0" fontId="10" fillId="0" borderId="0" xfId="0" applyFont="1" applyBorder="1"/>
    <xf numFmtId="15" fontId="6" fillId="0" borderId="0" xfId="0" quotePrefix="1" applyNumberFormat="1" applyFont="1"/>
    <xf numFmtId="0" fontId="6" fillId="0" borderId="0" xfId="0" quotePrefix="1" applyFont="1"/>
    <xf numFmtId="0" fontId="11" fillId="0" borderId="0" xfId="0" applyFont="1" applyAlignment="1">
      <alignment horizontal="left" vertical="center" readingOrder="1"/>
    </xf>
    <xf numFmtId="0" fontId="6" fillId="0" borderId="0" xfId="0" applyFont="1" applyAlignment="1">
      <alignment vertical="center" readingOrder="1"/>
    </xf>
    <xf numFmtId="0" fontId="5" fillId="0" borderId="0" xfId="0" applyFont="1" applyFill="1" applyBorder="1"/>
    <xf numFmtId="3" fontId="6" fillId="0" borderId="0" xfId="0" applyNumberFormat="1" applyFont="1" applyBorder="1"/>
    <xf numFmtId="1" fontId="6" fillId="0" borderId="0" xfId="0" applyNumberFormat="1" applyFont="1" applyBorder="1"/>
    <xf numFmtId="3" fontId="5" fillId="0" borderId="0" xfId="0" applyNumberFormat="1" applyFont="1" applyBorder="1"/>
    <xf numFmtId="3" fontId="5" fillId="0" borderId="0" xfId="0" applyNumberFormat="1" applyFont="1"/>
    <xf numFmtId="164" fontId="6" fillId="0" borderId="0" xfId="0" applyNumberFormat="1" applyFont="1"/>
    <xf numFmtId="1" fontId="5" fillId="0" borderId="0" xfId="0" applyNumberFormat="1" applyFont="1" applyBorder="1"/>
    <xf numFmtId="1" fontId="6" fillId="0" borderId="0" xfId="0" applyNumberFormat="1" applyFont="1"/>
    <xf numFmtId="1" fontId="5" fillId="0" borderId="0" xfId="0" applyNumberFormat="1" applyFont="1"/>
    <xf numFmtId="1" fontId="5" fillId="0" borderId="0" xfId="0" applyNumberFormat="1" applyFont="1" applyFill="1" applyBorder="1"/>
    <xf numFmtId="0" fontId="5" fillId="0" borderId="0" xfId="0" applyNumberFormat="1" applyFont="1"/>
    <xf numFmtId="0" fontId="5" fillId="0" borderId="0" xfId="0" applyNumberFormat="1" applyFont="1" applyBorder="1"/>
    <xf numFmtId="0" fontId="7" fillId="0" borderId="0" xfId="0" applyFont="1" applyAlignment="1">
      <alignment horizontal="left" vertical="center" readingOrder="1"/>
    </xf>
    <xf numFmtId="0" fontId="12" fillId="0" borderId="0" xfId="0" applyFont="1" applyAlignment="1">
      <alignment horizontal="left" vertical="center" wrapText="1" readingOrder="1"/>
    </xf>
    <xf numFmtId="0" fontId="12" fillId="0" borderId="0" xfId="0" applyFont="1"/>
    <xf numFmtId="3" fontId="12" fillId="2" borderId="0" xfId="0" applyNumberFormat="1" applyFont="1" applyFill="1"/>
    <xf numFmtId="3" fontId="13" fillId="0" borderId="0" xfId="0" applyNumberFormat="1" applyFont="1"/>
    <xf numFmtId="1" fontId="12" fillId="0" borderId="0" xfId="0" applyNumberFormat="1" applyFont="1"/>
    <xf numFmtId="1" fontId="12" fillId="2" borderId="0" xfId="0" applyNumberFormat="1" applyFont="1" applyFill="1"/>
    <xf numFmtId="1" fontId="13" fillId="0" borderId="0" xfId="0" applyNumberFormat="1" applyFont="1"/>
    <xf numFmtId="15" fontId="6" fillId="0" borderId="0" xfId="0" applyNumberFormat="1" applyFont="1"/>
    <xf numFmtId="0" fontId="2" fillId="0" borderId="0" xfId="0" applyFont="1"/>
    <xf numFmtId="0" fontId="2" fillId="0" borderId="0" xfId="0" applyFont="1" applyAlignment="1">
      <alignment vertical="center" readingOrder="1"/>
    </xf>
    <xf numFmtId="0" fontId="5" fillId="0" borderId="0" xfId="0" applyFont="1" applyFill="1"/>
    <xf numFmtId="0" fontId="6" fillId="0" borderId="0" xfId="0" applyFont="1" applyFill="1"/>
    <xf numFmtId="1" fontId="6" fillId="0" borderId="0" xfId="0" applyNumberFormat="1" applyFont="1" applyFill="1"/>
    <xf numFmtId="1" fontId="5" fillId="0" borderId="0" xfId="0" applyNumberFormat="1" applyFont="1" applyFill="1"/>
    <xf numFmtId="0" fontId="1" fillId="0" borderId="0" xfId="0" applyFont="1" applyFill="1"/>
    <xf numFmtId="1" fontId="1" fillId="0" borderId="0" xfId="0" applyNumberFormat="1" applyFont="1" applyFill="1" applyBorder="1"/>
    <xf numFmtId="0" fontId="1" fillId="0" borderId="0" xfId="0" applyFont="1"/>
    <xf numFmtId="1" fontId="16" fillId="0" borderId="0" xfId="0" applyNumberFormat="1" applyFont="1" applyBorder="1"/>
    <xf numFmtId="1" fontId="16" fillId="0" borderId="0" xfId="0" applyNumberFormat="1" applyFont="1"/>
    <xf numFmtId="1" fontId="6" fillId="0" borderId="0" xfId="0" applyNumberFormat="1" applyFont="1" applyFill="1" applyBorder="1"/>
    <xf numFmtId="1" fontId="1" fillId="0" borderId="0" xfId="0" applyNumberFormat="1" applyFont="1" applyFill="1"/>
    <xf numFmtId="165" fontId="6" fillId="0" borderId="0" xfId="0" applyNumberFormat="1" applyFont="1" applyFill="1"/>
    <xf numFmtId="0" fontId="1" fillId="0" borderId="0" xfId="0" applyFont="1" applyAlignment="1">
      <alignment wrapText="1"/>
    </xf>
    <xf numFmtId="9" fontId="6" fillId="0" borderId="0" xfId="0" applyNumberFormat="1" applyFont="1"/>
    <xf numFmtId="166" fontId="6" fillId="0" borderId="0" xfId="0" applyNumberFormat="1" applyFont="1"/>
    <xf numFmtId="166" fontId="1" fillId="0" borderId="0" xfId="0" applyNumberFormat="1" applyFont="1" applyFill="1" applyBorder="1"/>
    <xf numFmtId="166" fontId="6" fillId="0" borderId="0" xfId="0" applyNumberFormat="1" applyFont="1" applyFill="1"/>
    <xf numFmtId="0" fontId="1" fillId="0" borderId="0" xfId="0" applyFont="1" applyBorder="1"/>
    <xf numFmtId="166" fontId="5" fillId="0" borderId="0" xfId="0" applyNumberFormat="1" applyFont="1" applyFill="1" applyBorder="1"/>
    <xf numFmtId="166" fontId="5" fillId="0" borderId="0" xfId="0" applyNumberFormat="1" applyFont="1"/>
  </cellXfs>
  <cellStyles count="3">
    <cellStyle name="Normal" xfId="0" builtinId="0"/>
    <cellStyle name="Normal 2" xfId="1"/>
    <cellStyle name="Standa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E25"/>
  <sheetViews>
    <sheetView workbookViewId="0">
      <selection activeCell="H35" sqref="H35"/>
    </sheetView>
  </sheetViews>
  <sheetFormatPr defaultRowHeight="15" customHeight="1" x14ac:dyDescent="0.25"/>
  <cols>
    <col min="1" max="1" width="9.140625" style="4"/>
    <col min="2" max="2" width="9.5703125" style="4" bestFit="1" customWidth="1"/>
    <col min="3" max="16384" width="9.140625" style="4"/>
  </cols>
  <sheetData>
    <row r="3" spans="2:2" ht="15" customHeight="1" x14ac:dyDescent="0.3">
      <c r="B3" s="9" t="s">
        <v>89</v>
      </c>
    </row>
    <row r="6" spans="2:2" ht="15" customHeight="1" x14ac:dyDescent="0.25">
      <c r="B6" s="4" t="s">
        <v>90</v>
      </c>
    </row>
    <row r="7" spans="2:2" ht="15" customHeight="1" x14ac:dyDescent="0.25">
      <c r="B7" s="4" t="s">
        <v>91</v>
      </c>
    </row>
    <row r="9" spans="2:2" ht="15" customHeight="1" x14ac:dyDescent="0.25">
      <c r="B9" s="14" t="s">
        <v>116</v>
      </c>
    </row>
    <row r="10" spans="2:2" ht="15" customHeight="1" x14ac:dyDescent="0.25">
      <c r="B10" s="15" t="s">
        <v>117</v>
      </c>
    </row>
    <row r="14" spans="2:2" ht="15" customHeight="1" x14ac:dyDescent="0.25">
      <c r="B14" s="3" t="s">
        <v>93</v>
      </c>
    </row>
    <row r="15" spans="2:2" ht="15" customHeight="1" x14ac:dyDescent="0.25">
      <c r="B15" s="4" t="s">
        <v>121</v>
      </c>
    </row>
    <row r="16" spans="2:2" ht="15" customHeight="1" x14ac:dyDescent="0.25">
      <c r="B16" s="4" t="s">
        <v>120</v>
      </c>
    </row>
    <row r="19" spans="2:5" ht="15" customHeight="1" x14ac:dyDescent="0.25">
      <c r="B19" s="3" t="s">
        <v>92</v>
      </c>
    </row>
    <row r="20" spans="2:5" ht="15" customHeight="1" x14ac:dyDescent="0.25">
      <c r="B20" s="16" t="s">
        <v>94</v>
      </c>
      <c r="E20" s="4" t="s">
        <v>95</v>
      </c>
    </row>
    <row r="21" spans="2:5" ht="15" customHeight="1" x14ac:dyDescent="0.25">
      <c r="B21" s="17" t="s">
        <v>96</v>
      </c>
      <c r="E21" s="4" t="s">
        <v>97</v>
      </c>
    </row>
    <row r="22" spans="2:5" ht="15" customHeight="1" x14ac:dyDescent="0.25">
      <c r="B22" s="16" t="s">
        <v>113</v>
      </c>
      <c r="E22" s="4" t="s">
        <v>101</v>
      </c>
    </row>
    <row r="23" spans="2:5" ht="15" customHeight="1" x14ac:dyDescent="0.25">
      <c r="B23" s="16" t="s">
        <v>118</v>
      </c>
      <c r="E23" s="4" t="s">
        <v>119</v>
      </c>
    </row>
    <row r="24" spans="2:5" ht="15" customHeight="1" x14ac:dyDescent="0.25">
      <c r="B24" s="40">
        <v>43031</v>
      </c>
      <c r="E24" s="41" t="s">
        <v>122</v>
      </c>
    </row>
    <row r="25" spans="2:5" ht="15" customHeight="1" x14ac:dyDescent="0.25">
      <c r="B25" s="40">
        <v>43086</v>
      </c>
      <c r="E25" s="49" t="s">
        <v>127</v>
      </c>
    </row>
  </sheetData>
  <pageMargins left="0.70866141732283472" right="0.70866141732283472" top="0.74803149606299213" bottom="0.74803149606299213" header="0.31496062992125984" footer="0.31496062992125984"/>
  <pageSetup paperSize="9" scale="90" orientation="portrait"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3"/>
  <sheetViews>
    <sheetView topLeftCell="A16" zoomScaleNormal="100" workbookViewId="0">
      <selection activeCell="A39" sqref="A39"/>
    </sheetView>
  </sheetViews>
  <sheetFormatPr defaultRowHeight="15" customHeight="1" x14ac:dyDescent="0.25"/>
  <cols>
    <col min="1" max="1" width="119.5703125" style="4" customWidth="1"/>
    <col min="2" max="16384" width="9.140625" style="4"/>
  </cols>
  <sheetData>
    <row r="1" spans="1:2" ht="20.100000000000001" customHeight="1" x14ac:dyDescent="0.3">
      <c r="A1" s="9" t="s">
        <v>33</v>
      </c>
    </row>
    <row r="2" spans="1:2" ht="15" customHeight="1" x14ac:dyDescent="0.25">
      <c r="A2" s="3"/>
    </row>
    <row r="3" spans="1:2" ht="15" customHeight="1" x14ac:dyDescent="0.25">
      <c r="A3" s="7" t="s">
        <v>45</v>
      </c>
    </row>
    <row r="4" spans="1:2" ht="15" customHeight="1" x14ac:dyDescent="0.25">
      <c r="B4" s="1"/>
    </row>
    <row r="5" spans="1:2" ht="30" customHeight="1" x14ac:dyDescent="0.25">
      <c r="A5" s="5" t="s">
        <v>32</v>
      </c>
    </row>
    <row r="7" spans="1:2" s="5" customFormat="1" ht="137.25" customHeight="1" x14ac:dyDescent="0.25">
      <c r="A7" s="55" t="s">
        <v>126</v>
      </c>
    </row>
    <row r="8" spans="1:2" ht="45" customHeight="1" x14ac:dyDescent="0.25">
      <c r="A8" s="55" t="s">
        <v>125</v>
      </c>
    </row>
    <row r="10" spans="1:2" ht="15" customHeight="1" x14ac:dyDescent="0.25">
      <c r="A10" s="6" t="s">
        <v>19</v>
      </c>
    </row>
    <row r="11" spans="1:2" ht="30" customHeight="1" x14ac:dyDescent="0.25">
      <c r="A11" s="5" t="s">
        <v>102</v>
      </c>
    </row>
    <row r="12" spans="1:2" ht="15" customHeight="1" x14ac:dyDescent="0.25">
      <c r="A12" s="5"/>
    </row>
    <row r="13" spans="1:2" ht="15" customHeight="1" x14ac:dyDescent="0.25">
      <c r="A13" s="6" t="s">
        <v>20</v>
      </c>
    </row>
    <row r="14" spans="1:2" ht="15" customHeight="1" x14ac:dyDescent="0.25">
      <c r="A14" s="7" t="s">
        <v>86</v>
      </c>
    </row>
    <row r="15" spans="1:2" ht="15" customHeight="1" x14ac:dyDescent="0.25">
      <c r="A15" s="12" t="s">
        <v>98</v>
      </c>
      <c r="B15" s="18"/>
    </row>
    <row r="16" spans="1:2" ht="15" customHeight="1" x14ac:dyDescent="0.25">
      <c r="A16" s="12" t="s">
        <v>99</v>
      </c>
      <c r="B16" s="18"/>
    </row>
    <row r="17" spans="1:2" ht="15" customHeight="1" x14ac:dyDescent="0.25">
      <c r="A17" s="32" t="s">
        <v>103</v>
      </c>
      <c r="B17" s="18"/>
    </row>
    <row r="18" spans="1:2" ht="15" customHeight="1" x14ac:dyDescent="0.25">
      <c r="A18" s="12" t="s">
        <v>104</v>
      </c>
      <c r="B18" s="18"/>
    </row>
    <row r="19" spans="1:2" ht="15" customHeight="1" x14ac:dyDescent="0.25">
      <c r="A19" s="32" t="s">
        <v>105</v>
      </c>
      <c r="B19" s="18"/>
    </row>
    <row r="20" spans="1:2" ht="15" customHeight="1" x14ac:dyDescent="0.25">
      <c r="A20" s="12" t="s">
        <v>106</v>
      </c>
      <c r="B20" s="18"/>
    </row>
    <row r="21" spans="1:2" ht="15" customHeight="1" x14ac:dyDescent="0.25">
      <c r="A21" s="6" t="s">
        <v>21</v>
      </c>
    </row>
    <row r="22" spans="1:2" ht="30" customHeight="1" x14ac:dyDescent="0.25">
      <c r="A22" s="7" t="s">
        <v>107</v>
      </c>
    </row>
    <row r="23" spans="1:2" ht="30" customHeight="1" x14ac:dyDescent="0.25">
      <c r="A23" s="11" t="s">
        <v>108</v>
      </c>
    </row>
    <row r="24" spans="1:2" ht="15" customHeight="1" x14ac:dyDescent="0.25">
      <c r="A24" s="6" t="s">
        <v>22</v>
      </c>
    </row>
    <row r="25" spans="1:2" ht="30" customHeight="1" x14ac:dyDescent="0.25">
      <c r="A25" s="7" t="s">
        <v>109</v>
      </c>
    </row>
    <row r="26" spans="1:2" ht="15" customHeight="1" x14ac:dyDescent="0.25">
      <c r="A26" s="6" t="s">
        <v>23</v>
      </c>
    </row>
    <row r="27" spans="1:2" ht="15" customHeight="1" x14ac:dyDescent="0.25">
      <c r="A27" s="7" t="s">
        <v>24</v>
      </c>
    </row>
    <row r="28" spans="1:2" ht="15" customHeight="1" x14ac:dyDescent="0.25">
      <c r="A28" s="7" t="s">
        <v>25</v>
      </c>
    </row>
    <row r="29" spans="1:2" ht="15" customHeight="1" x14ac:dyDescent="0.25">
      <c r="A29" s="6" t="s">
        <v>26</v>
      </c>
    </row>
    <row r="30" spans="1:2" ht="30" customHeight="1" x14ac:dyDescent="0.25">
      <c r="A30" s="7" t="s">
        <v>27</v>
      </c>
    </row>
    <row r="31" spans="1:2" ht="15" customHeight="1" x14ac:dyDescent="0.25">
      <c r="A31" s="7" t="s">
        <v>28</v>
      </c>
    </row>
    <row r="32" spans="1:2" ht="32.25" customHeight="1" x14ac:dyDescent="0.25">
      <c r="A32" s="7" t="s">
        <v>128</v>
      </c>
    </row>
    <row r="33" spans="1:1" ht="15" customHeight="1" x14ac:dyDescent="0.25">
      <c r="A33" s="13" t="s">
        <v>87</v>
      </c>
    </row>
    <row r="34" spans="1:1" ht="30" customHeight="1" x14ac:dyDescent="0.25">
      <c r="A34" s="7" t="s">
        <v>88</v>
      </c>
    </row>
    <row r="35" spans="1:1" ht="15" customHeight="1" x14ac:dyDescent="0.25">
      <c r="A35" s="6" t="s">
        <v>110</v>
      </c>
    </row>
    <row r="36" spans="1:1" s="34" customFormat="1" ht="15" customHeight="1" x14ac:dyDescent="0.25">
      <c r="A36" s="33" t="s">
        <v>111</v>
      </c>
    </row>
    <row r="37" spans="1:1" ht="15" customHeight="1" x14ac:dyDescent="0.25">
      <c r="A37" s="6" t="s">
        <v>29</v>
      </c>
    </row>
    <row r="38" spans="1:1" ht="15" customHeight="1" x14ac:dyDescent="0.25">
      <c r="A38" s="19" t="s">
        <v>100</v>
      </c>
    </row>
    <row r="39" spans="1:1" ht="15" customHeight="1" x14ac:dyDescent="0.25">
      <c r="A39" s="19" t="s">
        <v>112</v>
      </c>
    </row>
    <row r="40" spans="1:1" ht="15" customHeight="1" x14ac:dyDescent="0.25">
      <c r="A40" s="42" t="s">
        <v>123</v>
      </c>
    </row>
    <row r="41" spans="1:1" ht="15" customHeight="1" x14ac:dyDescent="0.25">
      <c r="A41" s="6" t="s">
        <v>30</v>
      </c>
    </row>
    <row r="42" spans="1:1" ht="15" customHeight="1" x14ac:dyDescent="0.25">
      <c r="A42" s="7" t="s">
        <v>31</v>
      </c>
    </row>
    <row r="43" spans="1:1" ht="15" customHeight="1" x14ac:dyDescent="0.25">
      <c r="A43" s="7"/>
    </row>
  </sheetData>
  <pageMargins left="0.70866141732283472" right="0.70866141732283472" top="0.74803149606299213" bottom="0.74803149606299213" header="0.31496062992125984" footer="0.31496062992125984"/>
  <pageSetup paperSize="9" scale="76" orientation="portrait" r:id="rId1"/>
  <headerFooter>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workbookViewId="0">
      <selection activeCell="B9" sqref="B9"/>
    </sheetView>
  </sheetViews>
  <sheetFormatPr defaultRowHeight="15" customHeight="1" x14ac:dyDescent="0.25"/>
  <cols>
    <col min="1" max="1" width="9.140625" style="4"/>
    <col min="2" max="2" width="21.7109375" style="4" bestFit="1" customWidth="1"/>
    <col min="3" max="3" width="73.7109375" style="4" bestFit="1" customWidth="1"/>
    <col min="4" max="16384" width="9.140625" style="4"/>
  </cols>
  <sheetData>
    <row r="1" spans="1:3" ht="15" customHeight="1" x14ac:dyDescent="0.25">
      <c r="A1" s="2" t="s">
        <v>85</v>
      </c>
    </row>
    <row r="3" spans="1:3" ht="15" customHeight="1" x14ac:dyDescent="0.25">
      <c r="A3" s="10" t="s">
        <v>34</v>
      </c>
      <c r="B3" s="4" t="s">
        <v>47</v>
      </c>
      <c r="C3" s="4" t="s">
        <v>78</v>
      </c>
    </row>
    <row r="4" spans="1:3" ht="15" customHeight="1" x14ac:dyDescent="0.25">
      <c r="A4" s="10"/>
    </row>
    <row r="5" spans="1:3" ht="15" customHeight="1" x14ac:dyDescent="0.25">
      <c r="A5" s="10" t="s">
        <v>35</v>
      </c>
      <c r="B5" s="4" t="s">
        <v>48</v>
      </c>
      <c r="C5" s="4" t="s">
        <v>79</v>
      </c>
    </row>
    <row r="6" spans="1:3" ht="15" customHeight="1" x14ac:dyDescent="0.25">
      <c r="A6" s="10"/>
      <c r="C6" s="4" t="s">
        <v>80</v>
      </c>
    </row>
    <row r="7" spans="1:3" ht="15" customHeight="1" x14ac:dyDescent="0.25">
      <c r="A7" s="10"/>
      <c r="C7" s="4" t="s">
        <v>81</v>
      </c>
    </row>
    <row r="8" spans="1:3" ht="15" customHeight="1" x14ac:dyDescent="0.25">
      <c r="A8" s="10"/>
      <c r="C8" s="4" t="s">
        <v>82</v>
      </c>
    </row>
    <row r="9" spans="1:3" ht="15" customHeight="1" x14ac:dyDescent="0.25">
      <c r="A9" s="10"/>
      <c r="C9" s="4" t="s">
        <v>83</v>
      </c>
    </row>
    <row r="10" spans="1:3" ht="15" customHeight="1" x14ac:dyDescent="0.25">
      <c r="A10" s="10"/>
      <c r="C10" s="4" t="s">
        <v>84</v>
      </c>
    </row>
    <row r="11" spans="1:3" ht="15" customHeight="1" x14ac:dyDescent="0.25">
      <c r="A11" s="10"/>
    </row>
    <row r="12" spans="1:3" ht="15" customHeight="1" x14ac:dyDescent="0.25">
      <c r="A12" s="10" t="s">
        <v>36</v>
      </c>
      <c r="B12" s="4" t="s">
        <v>49</v>
      </c>
      <c r="C12" s="4" t="s">
        <v>70</v>
      </c>
    </row>
    <row r="13" spans="1:3" ht="15" customHeight="1" x14ac:dyDescent="0.25">
      <c r="A13" s="10"/>
      <c r="C13" s="4" t="s">
        <v>71</v>
      </c>
    </row>
    <row r="14" spans="1:3" ht="15" customHeight="1" x14ac:dyDescent="0.25">
      <c r="A14" s="10"/>
      <c r="C14" s="4" t="s">
        <v>72</v>
      </c>
    </row>
    <row r="15" spans="1:3" ht="15" customHeight="1" x14ac:dyDescent="0.25">
      <c r="A15" s="10"/>
      <c r="C15" s="4" t="s">
        <v>73</v>
      </c>
    </row>
    <row r="16" spans="1:3" ht="15" customHeight="1" x14ac:dyDescent="0.25">
      <c r="A16" s="10"/>
      <c r="C16" s="4" t="s">
        <v>74</v>
      </c>
    </row>
    <row r="17" spans="1:3" ht="15" customHeight="1" x14ac:dyDescent="0.25">
      <c r="A17" s="10"/>
      <c r="C17" s="4" t="s">
        <v>75</v>
      </c>
    </row>
    <row r="18" spans="1:3" ht="15" customHeight="1" x14ac:dyDescent="0.25">
      <c r="A18" s="10"/>
      <c r="C18" s="4" t="s">
        <v>76</v>
      </c>
    </row>
    <row r="19" spans="1:3" ht="15" customHeight="1" x14ac:dyDescent="0.25">
      <c r="A19" s="10"/>
      <c r="C19" s="4" t="s">
        <v>77</v>
      </c>
    </row>
    <row r="20" spans="1:3" ht="15" customHeight="1" x14ac:dyDescent="0.25">
      <c r="A20" s="10"/>
      <c r="C20" s="4" t="s">
        <v>69</v>
      </c>
    </row>
    <row r="21" spans="1:3" ht="15" customHeight="1" x14ac:dyDescent="0.25">
      <c r="A21" s="10"/>
    </row>
    <row r="22" spans="1:3" ht="15" customHeight="1" x14ac:dyDescent="0.25">
      <c r="A22" s="10" t="s">
        <v>37</v>
      </c>
      <c r="B22" s="4" t="s">
        <v>50</v>
      </c>
      <c r="C22" s="4" t="s">
        <v>68</v>
      </c>
    </row>
    <row r="23" spans="1:3" ht="15" customHeight="1" x14ac:dyDescent="0.25">
      <c r="A23" s="10"/>
      <c r="C23" s="4" t="s">
        <v>115</v>
      </c>
    </row>
    <row r="24" spans="1:3" ht="15" customHeight="1" x14ac:dyDescent="0.25">
      <c r="A24" s="10"/>
    </row>
    <row r="25" spans="1:3" ht="15" customHeight="1" x14ac:dyDescent="0.25">
      <c r="A25" s="10" t="s">
        <v>38</v>
      </c>
      <c r="B25" s="4" t="s">
        <v>51</v>
      </c>
      <c r="C25" s="4" t="s">
        <v>57</v>
      </c>
    </row>
    <row r="26" spans="1:3" ht="15" customHeight="1" x14ac:dyDescent="0.25">
      <c r="A26" s="10"/>
      <c r="C26" s="4" t="s">
        <v>56</v>
      </c>
    </row>
    <row r="27" spans="1:3" ht="15" customHeight="1" x14ac:dyDescent="0.25">
      <c r="A27" s="10"/>
    </row>
    <row r="28" spans="1:3" ht="15" customHeight="1" x14ac:dyDescent="0.25">
      <c r="A28" s="10" t="s">
        <v>39</v>
      </c>
      <c r="B28" s="4" t="s">
        <v>52</v>
      </c>
      <c r="C28" s="4" t="s">
        <v>63</v>
      </c>
    </row>
    <row r="29" spans="1:3" ht="15" customHeight="1" x14ac:dyDescent="0.25">
      <c r="A29" s="10"/>
    </row>
    <row r="30" spans="1:3" ht="15" customHeight="1" x14ac:dyDescent="0.25">
      <c r="A30" s="10" t="s">
        <v>40</v>
      </c>
      <c r="B30" s="4" t="s">
        <v>53</v>
      </c>
      <c r="C30" s="4" t="s">
        <v>58</v>
      </c>
    </row>
    <row r="31" spans="1:3" ht="15" customHeight="1" x14ac:dyDescent="0.25">
      <c r="A31" s="10"/>
      <c r="C31" s="4" t="s">
        <v>59</v>
      </c>
    </row>
    <row r="32" spans="1:3" ht="15" customHeight="1" x14ac:dyDescent="0.25">
      <c r="A32" s="10"/>
      <c r="C32" s="4" t="s">
        <v>60</v>
      </c>
    </row>
    <row r="33" spans="1:3" ht="15" customHeight="1" x14ac:dyDescent="0.25">
      <c r="A33" s="10"/>
      <c r="C33" s="4" t="s">
        <v>61</v>
      </c>
    </row>
    <row r="34" spans="1:3" ht="15" customHeight="1" x14ac:dyDescent="0.25">
      <c r="A34" s="10"/>
      <c r="C34" s="4" t="s">
        <v>62</v>
      </c>
    </row>
    <row r="35" spans="1:3" ht="15" customHeight="1" x14ac:dyDescent="0.25">
      <c r="A35" s="10"/>
      <c r="C35" s="4" t="s">
        <v>67</v>
      </c>
    </row>
    <row r="36" spans="1:3" ht="15" customHeight="1" x14ac:dyDescent="0.25">
      <c r="A36" s="10"/>
    </row>
    <row r="37" spans="1:3" ht="15" customHeight="1" x14ac:dyDescent="0.25">
      <c r="A37" s="10" t="s">
        <v>41</v>
      </c>
      <c r="B37" s="4" t="s">
        <v>54</v>
      </c>
      <c r="C37" s="4" t="s">
        <v>64</v>
      </c>
    </row>
    <row r="38" spans="1:3" ht="15" customHeight="1" x14ac:dyDescent="0.25">
      <c r="A38" s="10"/>
      <c r="C38" s="4" t="s">
        <v>66</v>
      </c>
    </row>
    <row r="39" spans="1:3" ht="15" customHeight="1" x14ac:dyDescent="0.25">
      <c r="A39" s="10"/>
      <c r="C39" s="4" t="s">
        <v>65</v>
      </c>
    </row>
    <row r="40" spans="1:3" ht="15" customHeight="1" x14ac:dyDescent="0.25">
      <c r="A40" s="10"/>
    </row>
    <row r="41" spans="1:3" ht="15" customHeight="1" x14ac:dyDescent="0.25">
      <c r="A41" s="10" t="s">
        <v>42</v>
      </c>
      <c r="B41" s="4" t="s">
        <v>55</v>
      </c>
    </row>
  </sheetData>
  <pageMargins left="0.70866141732283472" right="0.70866141732283472" top="0.74803149606299213" bottom="0.74803149606299213" header="0.31496062992125984" footer="0.31496062992125984"/>
  <pageSetup paperSize="9" scale="87" orientation="portrait" r:id="rId1"/>
  <headerFooter>
    <oddFooter>&amp;L&amp;Z&amp;F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5"/>
  <sheetViews>
    <sheetView topLeftCell="A51" zoomScaleNormal="100" workbookViewId="0">
      <pane xSplit="1" topLeftCell="AC1" activePane="topRight" state="frozen"/>
      <selection pane="topRight" activeCell="AT65" sqref="AT65"/>
    </sheetView>
  </sheetViews>
  <sheetFormatPr defaultRowHeight="15" customHeight="1" x14ac:dyDescent="0.25"/>
  <cols>
    <col min="1" max="1" width="9.140625" style="4"/>
    <col min="2" max="27" width="7.7109375" style="4" customWidth="1"/>
    <col min="28" max="28" width="8" style="4" customWidth="1"/>
    <col min="29" max="16384" width="9.140625" style="4"/>
  </cols>
  <sheetData>
    <row r="1" spans="1:35" ht="15" customHeight="1" x14ac:dyDescent="0.25">
      <c r="A1" s="3" t="s">
        <v>18</v>
      </c>
      <c r="B1" s="3"/>
      <c r="C1" s="3"/>
      <c r="D1" s="3"/>
      <c r="E1" s="3"/>
      <c r="F1" s="3"/>
      <c r="G1" s="3"/>
      <c r="H1" s="3"/>
    </row>
    <row r="3" spans="1:35" s="3" customFormat="1" ht="15" customHeight="1" x14ac:dyDescent="0.25">
      <c r="A3" s="3" t="s">
        <v>14</v>
      </c>
      <c r="B3" s="3">
        <v>1990</v>
      </c>
      <c r="C3" s="3">
        <v>1991</v>
      </c>
      <c r="D3" s="3">
        <v>1992</v>
      </c>
      <c r="E3" s="3">
        <v>1993</v>
      </c>
      <c r="F3" s="3">
        <v>1994</v>
      </c>
      <c r="G3" s="3">
        <v>1995</v>
      </c>
      <c r="H3" s="3">
        <v>1996</v>
      </c>
      <c r="I3" s="3">
        <v>1997</v>
      </c>
      <c r="J3" s="3">
        <v>1998</v>
      </c>
      <c r="K3" s="3">
        <v>1999</v>
      </c>
      <c r="L3" s="3">
        <v>2000</v>
      </c>
      <c r="M3" s="3">
        <v>2001</v>
      </c>
      <c r="N3" s="3">
        <v>2002</v>
      </c>
      <c r="O3" s="3">
        <v>2003</v>
      </c>
      <c r="P3" s="3">
        <v>2004</v>
      </c>
      <c r="Q3" s="3">
        <v>2005</v>
      </c>
      <c r="R3" s="3">
        <v>2006</v>
      </c>
      <c r="S3" s="3">
        <v>2007</v>
      </c>
      <c r="T3" s="8">
        <v>2008</v>
      </c>
      <c r="U3" s="8">
        <v>2009</v>
      </c>
      <c r="V3" s="8">
        <v>2010</v>
      </c>
      <c r="W3" s="8">
        <v>2011</v>
      </c>
      <c r="X3" s="8">
        <v>2012</v>
      </c>
      <c r="Y3" s="8">
        <v>2013</v>
      </c>
      <c r="Z3" s="8">
        <v>2014</v>
      </c>
      <c r="AA3" s="8">
        <v>2015</v>
      </c>
      <c r="AB3" s="3">
        <v>2016</v>
      </c>
      <c r="AC3" s="3">
        <v>2017</v>
      </c>
    </row>
    <row r="4" spans="1:35" ht="15" customHeight="1" x14ac:dyDescent="0.25">
      <c r="A4" s="4" t="s">
        <v>0</v>
      </c>
      <c r="B4" s="37">
        <v>1568</v>
      </c>
      <c r="C4" s="37">
        <v>1607</v>
      </c>
      <c r="D4" s="38">
        <v>1641</v>
      </c>
      <c r="E4" s="38">
        <v>1675</v>
      </c>
      <c r="F4" s="38">
        <v>1546.4</v>
      </c>
      <c r="G4" s="38">
        <v>1585.8</v>
      </c>
      <c r="H4" s="38">
        <v>1579.5</v>
      </c>
      <c r="I4" s="22">
        <v>993.8</v>
      </c>
      <c r="J4" s="22">
        <v>987.4</v>
      </c>
      <c r="K4" s="22">
        <v>1020.5</v>
      </c>
      <c r="L4" s="22">
        <v>1085.3</v>
      </c>
      <c r="M4" s="22">
        <v>1120.5</v>
      </c>
      <c r="N4" s="22">
        <v>1096.8</v>
      </c>
      <c r="O4" s="22">
        <v>946.22</v>
      </c>
      <c r="P4" s="22">
        <v>970.7</v>
      </c>
      <c r="Q4" s="22">
        <v>1001.2693012999999</v>
      </c>
      <c r="R4" s="22">
        <v>1009.22186087</v>
      </c>
      <c r="S4" s="22">
        <v>1044.6000000000001</v>
      </c>
      <c r="T4" s="22">
        <v>1986.1876309999927</v>
      </c>
      <c r="U4" s="22">
        <v>2076.4887146399919</v>
      </c>
      <c r="V4" s="22">
        <v>2090.6718804999923</v>
      </c>
      <c r="W4" s="22">
        <v>2177.721106482993</v>
      </c>
      <c r="X4" s="22">
        <v>2193.4364293888821</v>
      </c>
      <c r="Y4" s="22">
        <v>2184.4959504999938</v>
      </c>
      <c r="Z4" s="27">
        <v>2264.6025719999998</v>
      </c>
      <c r="AA4" s="27">
        <v>2349.2603100000006</v>
      </c>
      <c r="AB4" s="27">
        <v>2363.5981000000002</v>
      </c>
      <c r="AC4" s="27">
        <v>2459.5</v>
      </c>
      <c r="AE4" s="27"/>
      <c r="AF4" s="27"/>
      <c r="AG4" s="27"/>
      <c r="AH4" s="27"/>
      <c r="AI4" s="27"/>
    </row>
    <row r="5" spans="1:35" ht="15" customHeight="1" x14ac:dyDescent="0.25">
      <c r="A5" s="4" t="s">
        <v>1</v>
      </c>
      <c r="B5" s="37">
        <v>1930</v>
      </c>
      <c r="C5" s="37">
        <v>1947</v>
      </c>
      <c r="D5" s="38">
        <v>1934</v>
      </c>
      <c r="E5" s="38">
        <v>1946</v>
      </c>
      <c r="F5" s="38">
        <v>2028.2</v>
      </c>
      <c r="G5" s="38">
        <v>2005</v>
      </c>
      <c r="H5" s="38">
        <v>1864.7</v>
      </c>
      <c r="I5" s="22">
        <v>1895.7</v>
      </c>
      <c r="J5" s="22">
        <v>1924.8</v>
      </c>
      <c r="K5" s="22">
        <v>2088.8000000000002</v>
      </c>
      <c r="L5" s="22">
        <v>2154.8000000000002</v>
      </c>
      <c r="M5" s="22">
        <v>2107.6000000000004</v>
      </c>
      <c r="N5" s="22">
        <v>2100.4</v>
      </c>
      <c r="O5" s="22">
        <v>2268.2999999999997</v>
      </c>
      <c r="P5" s="22">
        <v>2166.1999999999998</v>
      </c>
      <c r="Q5" s="22">
        <v>2280.21</v>
      </c>
      <c r="R5" s="22">
        <v>2165.9500000000003</v>
      </c>
      <c r="S5" s="22">
        <v>2125.5</v>
      </c>
      <c r="T5" s="22">
        <v>2356.0299999999997</v>
      </c>
      <c r="U5" s="22">
        <v>2418.6225000000004</v>
      </c>
      <c r="V5" s="22">
        <v>2454.9599999999996</v>
      </c>
      <c r="W5" s="22">
        <v>2530.62</v>
      </c>
      <c r="X5" s="22">
        <v>2462.7800000000007</v>
      </c>
      <c r="Y5" s="22">
        <v>2407.41</v>
      </c>
      <c r="Z5" s="27">
        <v>2475.940000000001</v>
      </c>
      <c r="AA5" s="27">
        <v>2602.1213755272101</v>
      </c>
      <c r="AB5" s="27">
        <v>2476.7425990710385</v>
      </c>
      <c r="AC5" s="27">
        <v>2500</v>
      </c>
      <c r="AE5" s="27"/>
      <c r="AF5" s="27"/>
      <c r="AG5" s="27"/>
      <c r="AH5" s="27"/>
      <c r="AI5" s="27"/>
    </row>
    <row r="6" spans="1:35" ht="15" customHeight="1" x14ac:dyDescent="0.25">
      <c r="A6" s="4" t="s">
        <v>2</v>
      </c>
      <c r="B6" s="37">
        <v>1560</v>
      </c>
      <c r="C6" s="37">
        <v>1506</v>
      </c>
      <c r="D6" s="38">
        <v>1511</v>
      </c>
      <c r="E6" s="38">
        <v>1495</v>
      </c>
      <c r="F6" s="38">
        <v>1524.7</v>
      </c>
      <c r="G6" s="38">
        <v>1520.6</v>
      </c>
      <c r="H6" s="38">
        <v>1415.5</v>
      </c>
      <c r="I6" s="22">
        <v>1325.6000001</v>
      </c>
      <c r="J6" s="22">
        <v>1320.8999999999999</v>
      </c>
      <c r="K6" s="22">
        <v>1293</v>
      </c>
      <c r="L6" s="22">
        <v>1366.4999999999998</v>
      </c>
      <c r="M6" s="22">
        <v>1470.3999999999999</v>
      </c>
      <c r="N6" s="22">
        <v>1399.0500000000002</v>
      </c>
      <c r="O6" s="22">
        <v>1425.6000000000001</v>
      </c>
      <c r="P6" s="22">
        <v>1437.2000000000003</v>
      </c>
      <c r="Q6" s="22">
        <v>1459.4</v>
      </c>
      <c r="R6" s="22">
        <v>1472.59</v>
      </c>
      <c r="S6" s="22">
        <v>1387.8</v>
      </c>
      <c r="T6" s="22">
        <v>1406.6000000000001</v>
      </c>
      <c r="U6" s="22">
        <v>1479.26157263</v>
      </c>
      <c r="V6" s="22">
        <v>1700.7770746599999</v>
      </c>
      <c r="W6" s="22">
        <v>1717.1603162443114</v>
      </c>
      <c r="X6" s="22">
        <v>1812.107185651379</v>
      </c>
      <c r="Y6" s="22">
        <v>1943.9842574564516</v>
      </c>
      <c r="Z6" s="27">
        <v>1962.4068444150635</v>
      </c>
      <c r="AA6" s="27">
        <v>1864.4058439180321</v>
      </c>
      <c r="AB6" s="27">
        <v>1879.9027874789006</v>
      </c>
      <c r="AC6" s="27">
        <v>1829.1</v>
      </c>
      <c r="AE6" s="27"/>
      <c r="AF6" s="27"/>
      <c r="AG6" s="27"/>
      <c r="AH6" s="27"/>
      <c r="AI6" s="27"/>
    </row>
    <row r="7" spans="1:35" ht="15" customHeight="1" x14ac:dyDescent="0.25">
      <c r="A7" s="4" t="s">
        <v>3</v>
      </c>
      <c r="B7" s="37">
        <v>766</v>
      </c>
      <c r="C7" s="37">
        <v>793</v>
      </c>
      <c r="D7" s="38">
        <v>800</v>
      </c>
      <c r="E7" s="38">
        <v>802</v>
      </c>
      <c r="F7" s="38">
        <v>836</v>
      </c>
      <c r="G7" s="38">
        <v>846.7</v>
      </c>
      <c r="H7" s="38">
        <v>846.7</v>
      </c>
      <c r="I7" s="22">
        <v>821.30000000000007</v>
      </c>
      <c r="J7" s="22">
        <v>739.30000000000007</v>
      </c>
      <c r="K7" s="22">
        <v>820.3</v>
      </c>
      <c r="L7" s="22">
        <v>845.39999999999986</v>
      </c>
      <c r="M7" s="22">
        <v>846.5</v>
      </c>
      <c r="N7" s="22">
        <v>986.89999999999986</v>
      </c>
      <c r="O7" s="22">
        <v>1044.2</v>
      </c>
      <c r="P7" s="22">
        <v>1097.8</v>
      </c>
      <c r="Q7" s="22">
        <v>1220.4999999999998</v>
      </c>
      <c r="R7" s="22">
        <v>1274.5000000000002</v>
      </c>
      <c r="S7" s="22">
        <v>1059.2</v>
      </c>
      <c r="T7" s="22">
        <v>1361.7900000000002</v>
      </c>
      <c r="U7" s="22">
        <v>1408.18</v>
      </c>
      <c r="V7" s="22">
        <v>1387.24</v>
      </c>
      <c r="W7" s="22">
        <v>1395.8799999999999</v>
      </c>
      <c r="X7" s="22">
        <v>1311.2099999999994</v>
      </c>
      <c r="Y7" s="22">
        <v>1309.7699999999995</v>
      </c>
      <c r="Z7" s="27">
        <v>1498.1224736842105</v>
      </c>
      <c r="AA7" s="27">
        <v>1552.9114385964913</v>
      </c>
      <c r="AB7" s="27">
        <v>1501.591438596492</v>
      </c>
      <c r="AC7" s="27">
        <v>1499.9</v>
      </c>
      <c r="AE7" s="27"/>
      <c r="AF7" s="27"/>
      <c r="AG7" s="27"/>
      <c r="AH7" s="27"/>
      <c r="AI7" s="27"/>
    </row>
    <row r="8" spans="1:35" ht="15" customHeight="1" x14ac:dyDescent="0.25">
      <c r="A8" s="4" t="s">
        <v>4</v>
      </c>
      <c r="B8" s="37">
        <v>465</v>
      </c>
      <c r="C8" s="37">
        <v>469</v>
      </c>
      <c r="D8" s="38">
        <v>514</v>
      </c>
      <c r="E8" s="38">
        <v>532</v>
      </c>
      <c r="F8" s="38">
        <v>525.70000000000005</v>
      </c>
      <c r="G8" s="38">
        <v>529.70000000000005</v>
      </c>
      <c r="H8" s="38">
        <v>525.9</v>
      </c>
      <c r="I8" s="22">
        <v>576.5</v>
      </c>
      <c r="J8" s="22">
        <v>601.10000000000014</v>
      </c>
      <c r="K8" s="22">
        <v>646.9</v>
      </c>
      <c r="L8" s="22">
        <v>713.6</v>
      </c>
      <c r="M8" s="22">
        <v>783.1</v>
      </c>
      <c r="N8" s="22">
        <v>780.9</v>
      </c>
      <c r="O8" s="22">
        <v>735.80999999999983</v>
      </c>
      <c r="P8" s="22">
        <v>809.39</v>
      </c>
      <c r="Q8" s="22">
        <v>868.02531800000008</v>
      </c>
      <c r="R8" s="22">
        <v>910.69999999999993</v>
      </c>
      <c r="S8" s="22">
        <v>964.4</v>
      </c>
      <c r="T8" s="22">
        <v>1434.6841999999999</v>
      </c>
      <c r="U8" s="22">
        <v>1308.94</v>
      </c>
      <c r="V8" s="22">
        <v>1387.18</v>
      </c>
      <c r="W8" s="22">
        <v>1480.96</v>
      </c>
      <c r="X8" s="22">
        <v>1430.972086</v>
      </c>
      <c r="Y8" s="22">
        <v>1343.5400000000004</v>
      </c>
      <c r="Z8" s="27">
        <v>1341.65</v>
      </c>
      <c r="AA8" s="27">
        <v>1382.1630114155253</v>
      </c>
      <c r="AB8" s="27">
        <v>1474.9850000000001</v>
      </c>
      <c r="AC8" s="27">
        <v>1405.1</v>
      </c>
      <c r="AE8" s="27"/>
      <c r="AF8" s="27"/>
      <c r="AG8" s="27"/>
      <c r="AH8" s="27"/>
      <c r="AI8" s="27"/>
    </row>
    <row r="9" spans="1:35" ht="15" customHeight="1" x14ac:dyDescent="0.25">
      <c r="A9" s="4" t="s">
        <v>12</v>
      </c>
      <c r="B9" s="37">
        <v>1907</v>
      </c>
      <c r="C9" s="37">
        <v>1966</v>
      </c>
      <c r="D9" s="38">
        <v>1995</v>
      </c>
      <c r="E9" s="38">
        <v>1943</v>
      </c>
      <c r="F9" s="38">
        <v>1728</v>
      </c>
      <c r="G9" s="38">
        <v>1663.81</v>
      </c>
      <c r="H9" s="38">
        <v>1576.79</v>
      </c>
      <c r="I9" s="22">
        <v>1632.3999999999999</v>
      </c>
      <c r="J9" s="22">
        <v>1741.5999999999997</v>
      </c>
      <c r="K9" s="22">
        <v>1823.7199999999998</v>
      </c>
      <c r="L9" s="22">
        <v>1720.0000000000002</v>
      </c>
      <c r="M9" s="22">
        <v>1707.6</v>
      </c>
      <c r="N9" s="22">
        <v>1764.3</v>
      </c>
      <c r="O9" s="22">
        <v>1903.4175</v>
      </c>
      <c r="P9" s="22">
        <v>1950.5525</v>
      </c>
      <c r="Q9" s="22">
        <v>1868.35</v>
      </c>
      <c r="R9" s="22">
        <v>1868.35</v>
      </c>
      <c r="S9" s="22">
        <v>1868.35</v>
      </c>
      <c r="T9" s="22">
        <v>1145.0999999999999</v>
      </c>
      <c r="U9" s="22">
        <v>1227.0999999999999</v>
      </c>
      <c r="V9" s="22">
        <v>1242.0498274049999</v>
      </c>
      <c r="W9" s="22">
        <v>1285.355458327</v>
      </c>
      <c r="X9" s="22">
        <v>1335.5941119080001</v>
      </c>
      <c r="Y9" s="22">
        <v>1369.4740654761904</v>
      </c>
      <c r="Z9" s="27">
        <v>1428.1332202380954</v>
      </c>
      <c r="AA9" s="27">
        <v>1485.0488253246751</v>
      </c>
      <c r="AB9" s="27">
        <v>1510.7000000000003</v>
      </c>
      <c r="AC9" s="27">
        <v>1533.9</v>
      </c>
      <c r="AE9" s="27"/>
      <c r="AF9" s="27"/>
      <c r="AG9" s="27"/>
      <c r="AH9" s="27"/>
      <c r="AI9" s="27"/>
    </row>
    <row r="10" spans="1:35" ht="15" customHeight="1" x14ac:dyDescent="0.25">
      <c r="A10" s="4" t="s">
        <v>5</v>
      </c>
      <c r="B10" s="37">
        <v>1009</v>
      </c>
      <c r="C10" s="37">
        <v>1075</v>
      </c>
      <c r="D10" s="38">
        <v>1006</v>
      </c>
      <c r="E10" s="38">
        <v>1022</v>
      </c>
      <c r="F10" s="38">
        <v>997.2</v>
      </c>
      <c r="G10" s="38">
        <v>981.47</v>
      </c>
      <c r="H10" s="38">
        <v>984.47</v>
      </c>
      <c r="I10" s="22">
        <v>1014.1999999999999</v>
      </c>
      <c r="J10" s="22">
        <v>1068.8499999999999</v>
      </c>
      <c r="K10" s="22">
        <v>1133.3</v>
      </c>
      <c r="L10" s="22">
        <v>1247.0999999999999</v>
      </c>
      <c r="M10" s="22">
        <v>1269.0000000000002</v>
      </c>
      <c r="N10" s="22">
        <v>1383.21</v>
      </c>
      <c r="O10" s="22">
        <v>1478.73</v>
      </c>
      <c r="P10" s="22">
        <v>1433.66</v>
      </c>
      <c r="Q10" s="22">
        <v>1492.3200000000002</v>
      </c>
      <c r="R10" s="22">
        <v>1532.3</v>
      </c>
      <c r="S10" s="22">
        <v>1634.9</v>
      </c>
      <c r="T10" s="22">
        <v>1565.5579999999995</v>
      </c>
      <c r="U10" s="22">
        <v>1585.3300000200002</v>
      </c>
      <c r="V10" s="22">
        <v>1718.27</v>
      </c>
      <c r="W10" s="22">
        <v>1743.365</v>
      </c>
      <c r="X10" s="22">
        <v>1758.2499999999998</v>
      </c>
      <c r="Y10" s="22">
        <v>1787.5850000000003</v>
      </c>
      <c r="Z10" s="27">
        <v>1835.3946874999999</v>
      </c>
      <c r="AA10" s="27">
        <v>1849.67</v>
      </c>
      <c r="AB10" s="27">
        <v>1736.5005154699454</v>
      </c>
      <c r="AC10" s="27">
        <v>1735.1</v>
      </c>
      <c r="AE10" s="27"/>
      <c r="AF10" s="27"/>
      <c r="AG10" s="27"/>
      <c r="AH10" s="27"/>
      <c r="AI10" s="27"/>
    </row>
    <row r="11" spans="1:35" ht="15" customHeight="1" x14ac:dyDescent="0.25">
      <c r="A11" s="4" t="s">
        <v>6</v>
      </c>
      <c r="B11" s="37">
        <v>1167</v>
      </c>
      <c r="C11" s="37">
        <v>1284</v>
      </c>
      <c r="D11" s="38">
        <v>1217</v>
      </c>
      <c r="E11" s="38">
        <v>1212</v>
      </c>
      <c r="F11" s="38">
        <v>1205.7</v>
      </c>
      <c r="G11" s="38">
        <v>1173.5999999999999</v>
      </c>
      <c r="H11" s="38">
        <v>1216.3</v>
      </c>
      <c r="I11" s="22">
        <v>1326</v>
      </c>
      <c r="J11" s="22">
        <v>1358</v>
      </c>
      <c r="K11" s="22">
        <v>1329.5</v>
      </c>
      <c r="L11" s="22">
        <v>1461.2</v>
      </c>
      <c r="M11" s="22">
        <v>1482.7999999999997</v>
      </c>
      <c r="N11" s="22">
        <v>1492.8999999999999</v>
      </c>
      <c r="O11" s="22">
        <v>1531.2</v>
      </c>
      <c r="P11" s="22">
        <v>1604.1000000000001</v>
      </c>
      <c r="Q11" s="22">
        <v>1688</v>
      </c>
      <c r="R11" s="22">
        <v>1736.3999999999999</v>
      </c>
      <c r="S11" s="22">
        <v>1702.1</v>
      </c>
      <c r="T11" s="22">
        <v>1736.8600000000001</v>
      </c>
      <c r="U11" s="22">
        <v>1904.9300000000003</v>
      </c>
      <c r="V11" s="22">
        <v>1983.5350996500001</v>
      </c>
      <c r="W11" s="22">
        <v>2257.7600000000002</v>
      </c>
      <c r="X11" s="22">
        <v>2071.79</v>
      </c>
      <c r="Y11" s="22">
        <v>2186.48</v>
      </c>
      <c r="Z11" s="27">
        <v>2258.4100000000003</v>
      </c>
      <c r="AA11" s="27">
        <v>2267.5100000000002</v>
      </c>
      <c r="AB11" s="27">
        <v>2204.13</v>
      </c>
      <c r="AC11" s="27">
        <v>2348.8000000000002</v>
      </c>
      <c r="AE11" s="27"/>
      <c r="AF11" s="27"/>
      <c r="AG11" s="27"/>
      <c r="AH11" s="27"/>
      <c r="AI11" s="27"/>
    </row>
    <row r="12" spans="1:35" ht="15" customHeight="1" x14ac:dyDescent="0.25">
      <c r="A12" s="4" t="s">
        <v>7</v>
      </c>
      <c r="B12" s="37">
        <v>368</v>
      </c>
      <c r="C12" s="37">
        <v>334</v>
      </c>
      <c r="D12" s="38">
        <v>343</v>
      </c>
      <c r="E12" s="38">
        <v>390</v>
      </c>
      <c r="F12" s="38">
        <v>372.35</v>
      </c>
      <c r="G12" s="38">
        <v>401.85</v>
      </c>
      <c r="H12" s="38">
        <v>397.23</v>
      </c>
      <c r="I12" s="22">
        <v>396.38</v>
      </c>
      <c r="J12" s="22">
        <v>352.52</v>
      </c>
      <c r="K12" s="22">
        <v>327.27999999999997</v>
      </c>
      <c r="L12" s="22">
        <v>317.89999999999998</v>
      </c>
      <c r="M12" s="22">
        <v>273.57</v>
      </c>
      <c r="N12" s="22">
        <v>298.10000000000002</v>
      </c>
      <c r="O12" s="22">
        <v>316.73</v>
      </c>
      <c r="P12" s="22">
        <v>338.53000000000003</v>
      </c>
      <c r="Q12" s="22">
        <v>343.47999999999996</v>
      </c>
      <c r="R12" s="22">
        <v>368.20000000000005</v>
      </c>
      <c r="S12" s="22">
        <v>366</v>
      </c>
      <c r="T12" s="22">
        <v>417.90999999999997</v>
      </c>
      <c r="U12" s="22">
        <v>445.2</v>
      </c>
      <c r="V12" s="22">
        <v>462.36</v>
      </c>
      <c r="W12" s="22">
        <v>463.400000009</v>
      </c>
      <c r="X12" s="22">
        <v>452.72000000000008</v>
      </c>
      <c r="Y12" s="52">
        <v>478.7</v>
      </c>
      <c r="Z12" s="45">
        <v>440.1</v>
      </c>
      <c r="AA12" s="45">
        <v>427.5</v>
      </c>
      <c r="AB12" s="45">
        <v>455.5</v>
      </c>
      <c r="AC12" s="27">
        <v>487.7</v>
      </c>
      <c r="AE12" s="51"/>
      <c r="AF12" s="27"/>
      <c r="AG12" s="27"/>
      <c r="AH12" s="27"/>
      <c r="AI12" s="27"/>
    </row>
    <row r="13" spans="1:35" ht="15" customHeight="1" x14ac:dyDescent="0.25">
      <c r="A13" s="4" t="s">
        <v>8</v>
      </c>
      <c r="B13" s="37">
        <v>1204</v>
      </c>
      <c r="C13" s="37">
        <v>1229</v>
      </c>
      <c r="D13" s="38">
        <v>1339</v>
      </c>
      <c r="E13" s="38">
        <v>1503</v>
      </c>
      <c r="F13" s="38">
        <v>1518.9</v>
      </c>
      <c r="G13" s="38">
        <v>1484.3</v>
      </c>
      <c r="H13" s="38">
        <v>1435</v>
      </c>
      <c r="I13" s="22">
        <v>1374</v>
      </c>
      <c r="J13" s="22">
        <v>1389</v>
      </c>
      <c r="K13" s="22">
        <v>1413.0444440000001</v>
      </c>
      <c r="L13" s="22">
        <v>1437.0888890000001</v>
      </c>
      <c r="M13" s="22">
        <v>1461.133333</v>
      </c>
      <c r="N13" s="22">
        <v>1485.177778</v>
      </c>
      <c r="O13" s="22">
        <v>1509.2222220000001</v>
      </c>
      <c r="P13" s="22">
        <v>1533.2666670000001</v>
      </c>
      <c r="Q13" s="22">
        <v>1557.311111</v>
      </c>
      <c r="R13" s="22">
        <v>1581.355556</v>
      </c>
      <c r="S13" s="22">
        <v>1605</v>
      </c>
      <c r="T13" s="22">
        <v>1635.451</v>
      </c>
      <c r="U13" s="22">
        <v>1598.663</v>
      </c>
      <c r="V13" s="22">
        <v>1530.6849999999999</v>
      </c>
      <c r="W13" s="22">
        <v>1497.99</v>
      </c>
      <c r="X13" s="22">
        <v>1462.2450000000001</v>
      </c>
      <c r="Y13" s="22">
        <v>1523.66</v>
      </c>
      <c r="Z13" s="27">
        <v>1580.4</v>
      </c>
      <c r="AA13" s="27">
        <v>1600.3999999999999</v>
      </c>
      <c r="AB13" s="27">
        <v>1727.9</v>
      </c>
      <c r="AC13" s="27">
        <v>1945.3</v>
      </c>
      <c r="AE13" s="27"/>
      <c r="AF13" s="27"/>
      <c r="AG13" s="27"/>
      <c r="AH13" s="27"/>
      <c r="AI13" s="27"/>
    </row>
    <row r="14" spans="1:35" ht="15" customHeight="1" x14ac:dyDescent="0.25">
      <c r="A14" s="4" t="s">
        <v>9</v>
      </c>
      <c r="B14" s="37">
        <v>646</v>
      </c>
      <c r="C14" s="37">
        <v>640</v>
      </c>
      <c r="D14" s="38">
        <v>713</v>
      </c>
      <c r="E14" s="38">
        <v>735</v>
      </c>
      <c r="F14" s="38">
        <v>753.5</v>
      </c>
      <c r="G14" s="38">
        <v>701.3</v>
      </c>
      <c r="H14" s="38">
        <v>640</v>
      </c>
      <c r="I14" s="22">
        <v>673.8</v>
      </c>
      <c r="J14" s="22">
        <v>682.6</v>
      </c>
      <c r="K14" s="22">
        <v>700.7</v>
      </c>
      <c r="L14" s="22">
        <v>685.8</v>
      </c>
      <c r="M14" s="22">
        <v>743</v>
      </c>
      <c r="N14" s="22">
        <v>776.7</v>
      </c>
      <c r="O14" s="22">
        <v>780.8</v>
      </c>
      <c r="P14" s="22">
        <v>873</v>
      </c>
      <c r="Q14" s="22">
        <v>942.77</v>
      </c>
      <c r="R14" s="22">
        <v>902.8</v>
      </c>
      <c r="S14" s="22">
        <v>916</v>
      </c>
      <c r="T14" s="22">
        <v>904.9</v>
      </c>
      <c r="U14" s="22">
        <v>1080.7</v>
      </c>
      <c r="V14" s="22">
        <v>1098.2</v>
      </c>
      <c r="W14" s="22">
        <v>1121.8</v>
      </c>
      <c r="X14" s="22">
        <v>1083.1999999999998</v>
      </c>
      <c r="Y14" s="22">
        <v>1054</v>
      </c>
      <c r="Z14" s="27">
        <v>1049</v>
      </c>
      <c r="AA14" s="27">
        <v>1090.4000000000001</v>
      </c>
      <c r="AB14" s="27">
        <v>1107.944</v>
      </c>
      <c r="AC14" s="27">
        <v>1234.2</v>
      </c>
      <c r="AE14" s="27"/>
      <c r="AF14" s="27"/>
      <c r="AG14" s="57"/>
      <c r="AH14" s="27"/>
      <c r="AI14" s="27"/>
    </row>
    <row r="15" spans="1:35" ht="15" customHeight="1" x14ac:dyDescent="0.25">
      <c r="A15" s="4" t="s">
        <v>10</v>
      </c>
      <c r="B15" s="37">
        <v>661</v>
      </c>
      <c r="C15" s="37">
        <v>654</v>
      </c>
      <c r="D15" s="38">
        <v>648</v>
      </c>
      <c r="E15" s="38">
        <v>674</v>
      </c>
      <c r="F15" s="38">
        <v>687.95</v>
      </c>
      <c r="G15" s="38">
        <v>710.57</v>
      </c>
      <c r="H15" s="38">
        <v>676.66</v>
      </c>
      <c r="I15" s="22">
        <v>662.69</v>
      </c>
      <c r="J15" s="22">
        <v>675.96</v>
      </c>
      <c r="K15" s="22">
        <v>692.37</v>
      </c>
      <c r="L15" s="22">
        <v>720.85</v>
      </c>
      <c r="M15" s="22">
        <v>771</v>
      </c>
      <c r="N15" s="22">
        <v>737.01</v>
      </c>
      <c r="O15" s="22">
        <v>820.54</v>
      </c>
      <c r="P15" s="22">
        <v>880.86</v>
      </c>
      <c r="Q15" s="22">
        <v>937.4</v>
      </c>
      <c r="R15" s="22">
        <v>976</v>
      </c>
      <c r="S15" s="22">
        <v>953</v>
      </c>
      <c r="T15" s="22">
        <v>970.29</v>
      </c>
      <c r="U15" s="22">
        <v>985.1400000000001</v>
      </c>
      <c r="V15" s="22">
        <v>1024.27</v>
      </c>
      <c r="W15" s="22">
        <v>1068.29</v>
      </c>
      <c r="X15" s="22">
        <v>1125.1699999999992</v>
      </c>
      <c r="Y15" s="22">
        <v>1246.8299999999995</v>
      </c>
      <c r="Z15" s="27">
        <v>1182.0199999999993</v>
      </c>
      <c r="AA15" s="27">
        <v>1220.3899999999994</v>
      </c>
      <c r="AB15" s="27">
        <v>1141.5599999999993</v>
      </c>
      <c r="AC15" s="27">
        <v>1018.3</v>
      </c>
      <c r="AE15" s="56"/>
      <c r="AF15" s="27"/>
      <c r="AG15" s="57"/>
      <c r="AH15" s="27"/>
      <c r="AI15" s="27"/>
    </row>
    <row r="16" spans="1:35" ht="15" customHeight="1" x14ac:dyDescent="0.25">
      <c r="A16" s="49" t="s">
        <v>124</v>
      </c>
      <c r="B16" s="37">
        <v>685</v>
      </c>
      <c r="C16" s="37">
        <v>765</v>
      </c>
      <c r="D16" s="38">
        <v>769</v>
      </c>
      <c r="E16" s="38">
        <v>828</v>
      </c>
      <c r="F16" s="38">
        <v>833.2</v>
      </c>
      <c r="G16" s="38">
        <v>895.9</v>
      </c>
      <c r="H16" s="38">
        <v>916</v>
      </c>
      <c r="I16" s="22">
        <v>897.5</v>
      </c>
      <c r="J16" s="22">
        <v>862</v>
      </c>
      <c r="K16" s="22">
        <v>867</v>
      </c>
      <c r="L16" s="22">
        <v>794</v>
      </c>
      <c r="M16" s="22">
        <v>839</v>
      </c>
      <c r="N16" s="22">
        <v>852.7</v>
      </c>
      <c r="O16" s="22">
        <v>857</v>
      </c>
      <c r="P16" s="22">
        <v>860</v>
      </c>
      <c r="Q16" s="22">
        <v>867</v>
      </c>
      <c r="R16" s="22">
        <v>754.03</v>
      </c>
      <c r="S16" s="22">
        <v>778</v>
      </c>
      <c r="T16" s="22">
        <v>725.1400000000001</v>
      </c>
      <c r="U16" s="22">
        <v>808.4</v>
      </c>
      <c r="V16" s="22">
        <v>818</v>
      </c>
      <c r="W16" s="22">
        <v>941.6</v>
      </c>
      <c r="X16" s="22">
        <v>982.80000000000007</v>
      </c>
      <c r="Y16" s="22">
        <v>1000.4300000000001</v>
      </c>
      <c r="Z16" s="27">
        <v>966.40000000000009</v>
      </c>
      <c r="AA16" s="27">
        <v>966.40000000000009</v>
      </c>
      <c r="AB16" s="27">
        <v>960.7</v>
      </c>
      <c r="AC16" s="27">
        <v>986.1</v>
      </c>
      <c r="AE16" s="56"/>
      <c r="AF16" s="27"/>
      <c r="AG16" s="57"/>
      <c r="AH16" s="27"/>
      <c r="AI16" s="27"/>
    </row>
    <row r="17" spans="1:36" ht="15" customHeight="1" x14ac:dyDescent="0.25">
      <c r="A17" s="4" t="s">
        <v>11</v>
      </c>
      <c r="B17" s="37"/>
      <c r="C17" s="37"/>
      <c r="D17" s="38"/>
      <c r="E17" s="38"/>
      <c r="F17" s="38">
        <v>54.6</v>
      </c>
      <c r="G17" s="38">
        <v>44.89</v>
      </c>
      <c r="H17" s="38">
        <v>37.5</v>
      </c>
      <c r="I17" s="22">
        <v>39.599999999999994</v>
      </c>
      <c r="J17" s="22">
        <v>41.83</v>
      </c>
      <c r="K17" s="22">
        <v>36.6</v>
      </c>
      <c r="L17" s="22">
        <v>36</v>
      </c>
      <c r="M17" s="22">
        <v>42.900000000000006</v>
      </c>
      <c r="N17" s="22">
        <v>48.949999999999996</v>
      </c>
      <c r="O17" s="22">
        <v>42.85</v>
      </c>
      <c r="P17" s="22">
        <v>45.699999999999996</v>
      </c>
      <c r="Q17" s="22">
        <v>53.2</v>
      </c>
      <c r="R17" s="22">
        <v>94.9</v>
      </c>
      <c r="S17" s="22">
        <v>105.69999999999999</v>
      </c>
      <c r="T17" s="22"/>
      <c r="U17" s="22"/>
      <c r="V17" s="22"/>
      <c r="W17" s="22"/>
      <c r="X17" s="22">
        <v>105.96000000000001</v>
      </c>
      <c r="Y17" s="22">
        <v>93.670000000000016</v>
      </c>
      <c r="Z17" s="27">
        <v>162.61000000000001</v>
      </c>
      <c r="AA17" s="27">
        <v>94.151439999999994</v>
      </c>
      <c r="AB17" s="27">
        <v>79.56</v>
      </c>
      <c r="AC17" s="27">
        <v>83.8</v>
      </c>
      <c r="AE17" s="56"/>
      <c r="AF17" s="27"/>
      <c r="AG17" s="27"/>
      <c r="AH17" s="27"/>
      <c r="AI17" s="27"/>
    </row>
    <row r="18" spans="1:36" s="3" customFormat="1" ht="15" customHeight="1" x14ac:dyDescent="0.25">
      <c r="A18" s="3" t="s">
        <v>13</v>
      </c>
      <c r="B18" s="39">
        <f t="shared" ref="B18:AA18" si="0">SUM(B4:B17)</f>
        <v>13936</v>
      </c>
      <c r="C18" s="39">
        <f t="shared" si="0"/>
        <v>14269</v>
      </c>
      <c r="D18" s="39">
        <f t="shared" si="0"/>
        <v>14430</v>
      </c>
      <c r="E18" s="39">
        <f t="shared" si="0"/>
        <v>14757</v>
      </c>
      <c r="F18" s="39">
        <f t="shared" si="0"/>
        <v>14612.400000000003</v>
      </c>
      <c r="G18" s="39">
        <f t="shared" si="0"/>
        <v>14545.489999999996</v>
      </c>
      <c r="H18" s="39">
        <f t="shared" si="0"/>
        <v>14112.249999999998</v>
      </c>
      <c r="I18" s="28">
        <f t="shared" si="0"/>
        <v>13629.4700001</v>
      </c>
      <c r="J18" s="28">
        <f t="shared" si="0"/>
        <v>13745.859999999999</v>
      </c>
      <c r="K18" s="28">
        <f t="shared" si="0"/>
        <v>14193.014444</v>
      </c>
      <c r="L18" s="28">
        <f t="shared" si="0"/>
        <v>14585.538889000001</v>
      </c>
      <c r="M18" s="28">
        <f t="shared" si="0"/>
        <v>14918.103332999999</v>
      </c>
      <c r="N18" s="28">
        <f t="shared" si="0"/>
        <v>15203.097778000001</v>
      </c>
      <c r="O18" s="28">
        <f t="shared" si="0"/>
        <v>15660.619721999998</v>
      </c>
      <c r="P18" s="28">
        <f t="shared" si="0"/>
        <v>16000.959167000003</v>
      </c>
      <c r="Q18" s="28">
        <f t="shared" si="0"/>
        <v>16579.235730299999</v>
      </c>
      <c r="R18" s="28">
        <f t="shared" si="0"/>
        <v>16647.297416870002</v>
      </c>
      <c r="S18" s="28">
        <f t="shared" si="0"/>
        <v>16510.55</v>
      </c>
      <c r="T18" s="28">
        <f t="shared" si="0"/>
        <v>17646.50083099999</v>
      </c>
      <c r="U18" s="28">
        <f t="shared" si="0"/>
        <v>18326.955787289993</v>
      </c>
      <c r="V18" s="28">
        <f t="shared" si="0"/>
        <v>18898.198882214994</v>
      </c>
      <c r="W18" s="28">
        <f t="shared" si="0"/>
        <v>19681.901881063302</v>
      </c>
      <c r="X18" s="28">
        <f t="shared" si="0"/>
        <v>19588.23481294826</v>
      </c>
      <c r="Y18" s="28">
        <f t="shared" si="0"/>
        <v>19930.029273432632</v>
      </c>
      <c r="Z18" s="28">
        <f t="shared" si="0"/>
        <v>20445.189797837371</v>
      </c>
      <c r="AA18" s="28">
        <f t="shared" si="0"/>
        <v>20752.332244781937</v>
      </c>
      <c r="AB18" s="28">
        <f>SUM(AB4:AB17)</f>
        <v>20621.314440616377</v>
      </c>
      <c r="AC18" s="28">
        <f>SUM(AC4:AC17)</f>
        <v>21066.799999999999</v>
      </c>
      <c r="AD18" s="28"/>
      <c r="AE18" s="28"/>
      <c r="AI18" s="28"/>
    </row>
    <row r="20" spans="1:36" s="3" customFormat="1" ht="15" customHeight="1" x14ac:dyDescent="0.25">
      <c r="A20" s="3" t="s">
        <v>15</v>
      </c>
      <c r="B20" s="3">
        <v>1990</v>
      </c>
      <c r="C20" s="3">
        <v>1991</v>
      </c>
      <c r="D20" s="3">
        <v>1992</v>
      </c>
      <c r="E20" s="3">
        <v>1993</v>
      </c>
      <c r="F20" s="3">
        <v>1994</v>
      </c>
      <c r="G20" s="3">
        <v>1995</v>
      </c>
      <c r="H20" s="3">
        <v>1996</v>
      </c>
      <c r="I20" s="3">
        <v>1997</v>
      </c>
      <c r="J20" s="3">
        <v>1998</v>
      </c>
      <c r="K20" s="3">
        <v>1999</v>
      </c>
      <c r="L20" s="3">
        <v>2000</v>
      </c>
      <c r="M20" s="3">
        <v>2001</v>
      </c>
      <c r="N20" s="3">
        <v>2002</v>
      </c>
      <c r="O20" s="3">
        <v>2003</v>
      </c>
      <c r="P20" s="3">
        <v>2004</v>
      </c>
      <c r="Q20" s="3">
        <v>2005</v>
      </c>
      <c r="R20" s="3">
        <v>2006</v>
      </c>
      <c r="S20" s="3">
        <v>2007</v>
      </c>
      <c r="T20" s="3">
        <v>2008</v>
      </c>
      <c r="U20" s="3">
        <v>2009</v>
      </c>
      <c r="V20" s="3">
        <v>2010</v>
      </c>
      <c r="W20" s="8">
        <v>2011</v>
      </c>
      <c r="X20" s="3">
        <v>2012</v>
      </c>
      <c r="Y20" s="3">
        <v>2013</v>
      </c>
      <c r="Z20" s="3">
        <v>2014</v>
      </c>
      <c r="AA20" s="3">
        <v>2015</v>
      </c>
      <c r="AB20" s="3">
        <v>2016</v>
      </c>
      <c r="AC20" s="3">
        <v>2017</v>
      </c>
      <c r="AD20" s="47"/>
      <c r="AF20" s="48"/>
      <c r="AG20" s="48"/>
      <c r="AH20" s="43"/>
      <c r="AI20" s="43"/>
    </row>
    <row r="21" spans="1:36" ht="15" customHeight="1" x14ac:dyDescent="0.25">
      <c r="A21" s="4" t="s">
        <v>0</v>
      </c>
      <c r="B21" s="37">
        <v>829</v>
      </c>
      <c r="C21" s="37">
        <v>875</v>
      </c>
      <c r="D21" s="38">
        <v>888</v>
      </c>
      <c r="E21" s="38">
        <v>890</v>
      </c>
      <c r="F21" s="38">
        <v>859.6</v>
      </c>
      <c r="G21" s="38">
        <v>890.5</v>
      </c>
      <c r="H21" s="38">
        <v>895.5</v>
      </c>
      <c r="I21" s="22">
        <v>613.29999999999995</v>
      </c>
      <c r="J21" s="22">
        <v>602.29999999999995</v>
      </c>
      <c r="K21" s="22">
        <v>625.79999999999995</v>
      </c>
      <c r="L21" s="22">
        <v>689.69999999999993</v>
      </c>
      <c r="M21" s="22">
        <v>682.59999999999991</v>
      </c>
      <c r="N21" s="22">
        <v>657.94999999999993</v>
      </c>
      <c r="O21" s="22">
        <v>514.65</v>
      </c>
      <c r="P21" s="22">
        <v>515.19999999999993</v>
      </c>
      <c r="Q21" s="22">
        <v>518.51466213000003</v>
      </c>
      <c r="R21" s="22">
        <v>516.94957003000002</v>
      </c>
      <c r="S21" s="22">
        <v>553.79999999999995</v>
      </c>
      <c r="T21" s="22">
        <v>929.7726730000004</v>
      </c>
      <c r="U21" s="22">
        <v>861.83983517000047</v>
      </c>
      <c r="V21" s="22">
        <v>780.68906994000031</v>
      </c>
      <c r="W21" s="22">
        <v>787.08032774700041</v>
      </c>
      <c r="X21" s="22">
        <v>768.64919438888944</v>
      </c>
      <c r="Y21" s="27">
        <v>745.88803050000035</v>
      </c>
      <c r="Z21" s="27">
        <v>833.86946699999999</v>
      </c>
      <c r="AA21" s="27">
        <v>911.38801499999977</v>
      </c>
      <c r="AB21" s="27">
        <v>940.97054000000026</v>
      </c>
      <c r="AC21" s="57">
        <v>960</v>
      </c>
      <c r="AD21" s="47"/>
      <c r="AF21" s="48"/>
      <c r="AG21" s="48"/>
      <c r="AH21" s="44"/>
      <c r="AI21" s="44"/>
    </row>
    <row r="22" spans="1:36" ht="15" customHeight="1" x14ac:dyDescent="0.25">
      <c r="A22" s="4" t="s">
        <v>1</v>
      </c>
      <c r="B22" s="37">
        <v>1018</v>
      </c>
      <c r="C22" s="37">
        <v>1059</v>
      </c>
      <c r="D22" s="38">
        <v>1061</v>
      </c>
      <c r="E22" s="38">
        <v>1057</v>
      </c>
      <c r="F22" s="38">
        <v>1086.5999999999999</v>
      </c>
      <c r="G22" s="38">
        <v>1110.5</v>
      </c>
      <c r="H22" s="38">
        <v>997.7</v>
      </c>
      <c r="I22" s="22">
        <v>1064.5</v>
      </c>
      <c r="J22" s="22">
        <v>1088.0999999999999</v>
      </c>
      <c r="K22" s="22">
        <v>1136.9000000000001</v>
      </c>
      <c r="L22" s="22">
        <v>1175.5500000000002</v>
      </c>
      <c r="M22" s="22">
        <v>1173.5999999999999</v>
      </c>
      <c r="N22" s="22">
        <v>1121.2</v>
      </c>
      <c r="O22" s="22">
        <v>1195.9000000000001</v>
      </c>
      <c r="P22" s="22">
        <v>1141.5</v>
      </c>
      <c r="Q22" s="22">
        <v>1218.6999999999998</v>
      </c>
      <c r="R22" s="22">
        <v>1113.3499999999999</v>
      </c>
      <c r="S22" s="22">
        <v>1044.8</v>
      </c>
      <c r="T22" s="22">
        <v>1208.3</v>
      </c>
      <c r="U22" s="22">
        <v>1156.7950000000001</v>
      </c>
      <c r="V22" s="22">
        <v>1153.03</v>
      </c>
      <c r="W22" s="22">
        <v>1147.06</v>
      </c>
      <c r="X22" s="22">
        <v>1071.3</v>
      </c>
      <c r="Y22" s="27">
        <v>1048.9800000000002</v>
      </c>
      <c r="Z22" s="27">
        <v>1048.9000000000001</v>
      </c>
      <c r="AA22" s="27">
        <v>1056.9352824612336</v>
      </c>
      <c r="AB22" s="27">
        <v>1136.1347721038253</v>
      </c>
      <c r="AC22" s="57">
        <v>1103.4000000000001</v>
      </c>
      <c r="AD22" s="44"/>
      <c r="AF22" s="45"/>
      <c r="AG22" s="45"/>
      <c r="AH22" s="45"/>
      <c r="AI22" s="45"/>
    </row>
    <row r="23" spans="1:36" ht="15" customHeight="1" x14ac:dyDescent="0.25">
      <c r="A23" s="4" t="s">
        <v>2</v>
      </c>
      <c r="B23" s="37">
        <v>826</v>
      </c>
      <c r="C23" s="37">
        <v>791</v>
      </c>
      <c r="D23" s="38">
        <v>805</v>
      </c>
      <c r="E23" s="38">
        <v>793</v>
      </c>
      <c r="F23" s="38">
        <v>831.7</v>
      </c>
      <c r="G23" s="38">
        <v>847.2</v>
      </c>
      <c r="H23" s="38">
        <v>815.9</v>
      </c>
      <c r="I23" s="22">
        <v>740.4</v>
      </c>
      <c r="J23" s="22">
        <v>733.4</v>
      </c>
      <c r="K23" s="22">
        <v>714.8</v>
      </c>
      <c r="L23" s="22">
        <v>758.9</v>
      </c>
      <c r="M23" s="22">
        <v>838.6</v>
      </c>
      <c r="N23" s="22">
        <v>793.80000000000007</v>
      </c>
      <c r="O23" s="22">
        <v>792.3</v>
      </c>
      <c r="P23" s="22">
        <v>808.8</v>
      </c>
      <c r="Q23" s="22">
        <v>831</v>
      </c>
      <c r="R23" s="22">
        <v>813.96</v>
      </c>
      <c r="S23" s="22">
        <v>737.80000000000007</v>
      </c>
      <c r="T23" s="22">
        <v>719.80000000000007</v>
      </c>
      <c r="U23" s="22">
        <v>709.28097086800017</v>
      </c>
      <c r="V23" s="22">
        <v>812.92587227099989</v>
      </c>
      <c r="W23" s="22">
        <v>819.7613499069007</v>
      </c>
      <c r="X23" s="22">
        <v>867.4643499312499</v>
      </c>
      <c r="Y23" s="27">
        <v>993.78145043390828</v>
      </c>
      <c r="Z23" s="27">
        <v>1012.0746976149746</v>
      </c>
      <c r="AA23" s="27">
        <v>960.30451691685539</v>
      </c>
      <c r="AB23" s="27">
        <v>1004.5946819084241</v>
      </c>
      <c r="AC23" s="57">
        <v>906.2</v>
      </c>
      <c r="AD23" s="44"/>
      <c r="AE23" s="45"/>
      <c r="AF23" s="45"/>
      <c r="AG23" s="45"/>
      <c r="AH23" s="45"/>
      <c r="AI23" s="45"/>
    </row>
    <row r="24" spans="1:36" ht="15" customHeight="1" x14ac:dyDescent="0.25">
      <c r="A24" s="4" t="s">
        <v>3</v>
      </c>
      <c r="B24" s="37">
        <v>510</v>
      </c>
      <c r="C24" s="37">
        <v>496</v>
      </c>
      <c r="D24" s="38">
        <v>484</v>
      </c>
      <c r="E24" s="38">
        <v>483</v>
      </c>
      <c r="F24" s="38">
        <v>513.1</v>
      </c>
      <c r="G24" s="38">
        <v>511.1</v>
      </c>
      <c r="H24" s="38">
        <v>470.9</v>
      </c>
      <c r="I24" s="22">
        <v>455.90000000000003</v>
      </c>
      <c r="J24" s="22">
        <v>393.7</v>
      </c>
      <c r="K24" s="22">
        <v>433.09999999999997</v>
      </c>
      <c r="L24" s="22">
        <v>403.1</v>
      </c>
      <c r="M24" s="22">
        <v>383.09999999999997</v>
      </c>
      <c r="N24" s="22">
        <v>456</v>
      </c>
      <c r="O24" s="22">
        <v>480.5</v>
      </c>
      <c r="P24" s="22">
        <v>528.1</v>
      </c>
      <c r="Q24" s="22">
        <v>666.8</v>
      </c>
      <c r="R24" s="22">
        <v>735.4</v>
      </c>
      <c r="S24" s="22">
        <v>590.5</v>
      </c>
      <c r="T24" s="22">
        <v>721.93</v>
      </c>
      <c r="U24" s="22">
        <v>894.35000000000014</v>
      </c>
      <c r="V24" s="22">
        <v>824.06000000000006</v>
      </c>
      <c r="W24" s="22">
        <v>821.12</v>
      </c>
      <c r="X24" s="22">
        <v>805.98999999999955</v>
      </c>
      <c r="Y24" s="27">
        <v>801.40999999999951</v>
      </c>
      <c r="Z24" s="27">
        <v>858.03224179233939</v>
      </c>
      <c r="AA24" s="27">
        <v>867.70063738825206</v>
      </c>
      <c r="AB24" s="27">
        <v>839.58663738825237</v>
      </c>
      <c r="AC24" s="57">
        <v>783.9</v>
      </c>
      <c r="AD24" s="44"/>
      <c r="AE24" s="45"/>
      <c r="AF24" s="45"/>
      <c r="AG24" s="44"/>
      <c r="AH24" s="45"/>
      <c r="AI24" s="45"/>
    </row>
    <row r="25" spans="1:36" ht="15" customHeight="1" x14ac:dyDescent="0.25">
      <c r="A25" s="4" t="s">
        <v>4</v>
      </c>
      <c r="B25" s="37">
        <v>340</v>
      </c>
      <c r="C25" s="37">
        <v>337</v>
      </c>
      <c r="D25" s="38">
        <v>340</v>
      </c>
      <c r="E25" s="38">
        <v>364</v>
      </c>
      <c r="F25" s="38">
        <v>341</v>
      </c>
      <c r="G25" s="38">
        <v>353.4</v>
      </c>
      <c r="H25" s="38">
        <v>341.4</v>
      </c>
      <c r="I25" s="22">
        <v>364.1</v>
      </c>
      <c r="J25" s="22">
        <v>369.59999999999997</v>
      </c>
      <c r="K25" s="22">
        <v>387.1</v>
      </c>
      <c r="L25" s="22">
        <v>411.80000000000007</v>
      </c>
      <c r="M25" s="22">
        <v>433.8</v>
      </c>
      <c r="N25" s="22">
        <v>434.96089999999998</v>
      </c>
      <c r="O25" s="22">
        <v>349.09</v>
      </c>
      <c r="P25" s="22">
        <v>406.29539999999997</v>
      </c>
      <c r="Q25" s="22">
        <v>433.31338</v>
      </c>
      <c r="R25" s="22">
        <v>442.2</v>
      </c>
      <c r="S25" s="22">
        <v>459.9</v>
      </c>
      <c r="T25" s="22">
        <v>776.71987745399997</v>
      </c>
      <c r="U25" s="22">
        <v>701.64150818000007</v>
      </c>
      <c r="V25" s="22">
        <v>733.42000000000007</v>
      </c>
      <c r="W25" s="22">
        <v>746.23200000000008</v>
      </c>
      <c r="X25" s="22">
        <v>690.92129999999997</v>
      </c>
      <c r="Y25" s="27">
        <v>589.16890453834117</v>
      </c>
      <c r="Z25" s="27">
        <v>564.17724999999996</v>
      </c>
      <c r="AA25" s="27">
        <v>616.42293378995441</v>
      </c>
      <c r="AB25" s="27">
        <v>653.11833333333334</v>
      </c>
      <c r="AC25" s="57">
        <v>581.20000000000005</v>
      </c>
      <c r="AD25" s="44"/>
      <c r="AE25" s="45"/>
      <c r="AF25" s="45"/>
      <c r="AG25" s="44"/>
      <c r="AH25" s="45"/>
      <c r="AI25" s="45"/>
    </row>
    <row r="26" spans="1:36" ht="15" customHeight="1" x14ac:dyDescent="0.25">
      <c r="A26" s="4" t="s">
        <v>12</v>
      </c>
      <c r="B26" s="37">
        <v>1166</v>
      </c>
      <c r="C26" s="37">
        <v>1189</v>
      </c>
      <c r="D26" s="38">
        <v>1187</v>
      </c>
      <c r="E26" s="38">
        <v>1115</v>
      </c>
      <c r="F26" s="38">
        <v>975.9</v>
      </c>
      <c r="G26" s="38">
        <v>907.88</v>
      </c>
      <c r="H26" s="38">
        <v>854.8</v>
      </c>
      <c r="I26" s="22">
        <v>885.80000000000007</v>
      </c>
      <c r="J26" s="22">
        <v>913.00000000000011</v>
      </c>
      <c r="K26" s="22">
        <v>971.15000000000009</v>
      </c>
      <c r="L26" s="22">
        <v>919.69999999999993</v>
      </c>
      <c r="M26" s="22">
        <v>885.8</v>
      </c>
      <c r="N26" s="22">
        <v>911.80000000000007</v>
      </c>
      <c r="O26" s="22">
        <v>960.46249999999986</v>
      </c>
      <c r="P26" s="22">
        <v>996.22307139999998</v>
      </c>
      <c r="Q26" s="22">
        <v>917.39249999999993</v>
      </c>
      <c r="R26" s="22">
        <v>917.39249999999993</v>
      </c>
      <c r="S26" s="22">
        <v>917.39249999999993</v>
      </c>
      <c r="T26" s="22">
        <v>597</v>
      </c>
      <c r="U26" s="22">
        <v>648.59999999999991</v>
      </c>
      <c r="V26" s="22">
        <v>648.9908928530001</v>
      </c>
      <c r="W26" s="22">
        <v>647.44589285100005</v>
      </c>
      <c r="X26" s="22">
        <v>674.87445238099997</v>
      </c>
      <c r="Y26" s="27">
        <v>702.31040476190469</v>
      </c>
      <c r="Z26" s="27">
        <v>725.36758928571442</v>
      </c>
      <c r="AA26" s="27">
        <v>715.1940692640693</v>
      </c>
      <c r="AB26" s="27">
        <v>709.5</v>
      </c>
      <c r="AC26" s="57">
        <v>681.9</v>
      </c>
      <c r="AD26" s="44"/>
      <c r="AE26" s="45"/>
      <c r="AF26" s="45"/>
      <c r="AG26" s="44"/>
      <c r="AH26" s="45"/>
      <c r="AI26" s="45"/>
    </row>
    <row r="27" spans="1:36" ht="15" customHeight="1" x14ac:dyDescent="0.25">
      <c r="A27" s="4" t="s">
        <v>5</v>
      </c>
      <c r="B27" s="37">
        <v>592</v>
      </c>
      <c r="C27" s="37">
        <v>626</v>
      </c>
      <c r="D27" s="38">
        <v>562</v>
      </c>
      <c r="E27" s="38">
        <v>568</v>
      </c>
      <c r="F27" s="38">
        <v>557.79999999999995</v>
      </c>
      <c r="G27" s="38">
        <v>551.04</v>
      </c>
      <c r="H27" s="38">
        <v>550.80999999999995</v>
      </c>
      <c r="I27" s="22">
        <v>565.6</v>
      </c>
      <c r="J27" s="22">
        <v>581.82000000000005</v>
      </c>
      <c r="K27" s="22">
        <v>610.6</v>
      </c>
      <c r="L27" s="22">
        <v>676.69999999999993</v>
      </c>
      <c r="M27" s="22">
        <v>677</v>
      </c>
      <c r="N27" s="22">
        <v>756.76000001</v>
      </c>
      <c r="O27" s="22">
        <v>790.21</v>
      </c>
      <c r="P27" s="22">
        <v>778.64</v>
      </c>
      <c r="Q27" s="22">
        <v>761.86</v>
      </c>
      <c r="R27" s="22">
        <v>738.4</v>
      </c>
      <c r="S27" s="22">
        <v>735.5</v>
      </c>
      <c r="T27" s="22">
        <v>805.24450000000002</v>
      </c>
      <c r="U27" s="22">
        <v>689.16000000100007</v>
      </c>
      <c r="V27" s="22">
        <v>739.29000000000008</v>
      </c>
      <c r="W27" s="22">
        <v>707.79250000000002</v>
      </c>
      <c r="X27" s="22">
        <v>699.12749999999994</v>
      </c>
      <c r="Y27" s="27">
        <v>668.03250000000003</v>
      </c>
      <c r="Z27" s="27">
        <v>690.73258541666678</v>
      </c>
      <c r="AA27" s="27">
        <v>702.64</v>
      </c>
      <c r="AB27" s="27">
        <v>631.49895417016398</v>
      </c>
      <c r="AC27" s="57">
        <v>699.6</v>
      </c>
      <c r="AD27" s="44"/>
      <c r="AE27" s="45"/>
      <c r="AF27" s="45"/>
      <c r="AG27" s="44"/>
      <c r="AH27" s="45"/>
      <c r="AI27" s="45"/>
    </row>
    <row r="28" spans="1:36" ht="15" customHeight="1" x14ac:dyDescent="0.25">
      <c r="A28" s="4" t="s">
        <v>6</v>
      </c>
      <c r="B28" s="37">
        <v>601</v>
      </c>
      <c r="C28" s="37">
        <v>622</v>
      </c>
      <c r="D28" s="38">
        <v>603</v>
      </c>
      <c r="E28" s="38">
        <v>608</v>
      </c>
      <c r="F28" s="38">
        <v>612.6</v>
      </c>
      <c r="G28" s="38">
        <v>595.79999999999995</v>
      </c>
      <c r="H28" s="38">
        <v>576.6</v>
      </c>
      <c r="I28" s="22">
        <v>597.9</v>
      </c>
      <c r="J28" s="22">
        <v>613.49999999999989</v>
      </c>
      <c r="K28" s="22">
        <v>594.5</v>
      </c>
      <c r="L28" s="22">
        <v>627.30000000000007</v>
      </c>
      <c r="M28" s="22">
        <v>608.9</v>
      </c>
      <c r="N28" s="22">
        <v>629</v>
      </c>
      <c r="O28" s="22">
        <v>644.6</v>
      </c>
      <c r="P28" s="22">
        <v>700.1</v>
      </c>
      <c r="Q28" s="22">
        <v>716</v>
      </c>
      <c r="R28" s="22">
        <v>708.1</v>
      </c>
      <c r="S28" s="22">
        <v>698.09999999999991</v>
      </c>
      <c r="T28" s="22">
        <v>652.41</v>
      </c>
      <c r="U28" s="22">
        <v>729.50999999999988</v>
      </c>
      <c r="V28" s="22">
        <v>718.50266319000002</v>
      </c>
      <c r="W28" s="22">
        <v>802.48000000000013</v>
      </c>
      <c r="X28" s="22">
        <v>759.27</v>
      </c>
      <c r="Y28" s="27">
        <v>823.23</v>
      </c>
      <c r="Z28" s="27">
        <v>874.91000000000008</v>
      </c>
      <c r="AA28" s="27">
        <v>898.85</v>
      </c>
      <c r="AB28" s="27">
        <v>868.49</v>
      </c>
      <c r="AC28" s="57">
        <v>1024.0999999999999</v>
      </c>
      <c r="AD28" s="44"/>
      <c r="AE28" s="45"/>
      <c r="AF28" s="45"/>
      <c r="AG28" s="44"/>
      <c r="AH28" s="45"/>
      <c r="AI28" s="45"/>
    </row>
    <row r="29" spans="1:36" ht="15" customHeight="1" x14ac:dyDescent="0.25">
      <c r="A29" s="4" t="s">
        <v>7</v>
      </c>
      <c r="B29" s="37">
        <v>270</v>
      </c>
      <c r="C29" s="37">
        <v>234</v>
      </c>
      <c r="D29" s="38">
        <v>245</v>
      </c>
      <c r="E29" s="38">
        <v>274</v>
      </c>
      <c r="F29" s="38">
        <v>269.89999999999998</v>
      </c>
      <c r="G29" s="38">
        <v>297.51</v>
      </c>
      <c r="H29" s="38">
        <v>293.54000000000002</v>
      </c>
      <c r="I29" s="22">
        <v>276.55</v>
      </c>
      <c r="J29" s="22">
        <v>239.64</v>
      </c>
      <c r="K29" s="22">
        <v>215.4</v>
      </c>
      <c r="L29" s="22">
        <v>208.78</v>
      </c>
      <c r="M29" s="22">
        <v>198.88</v>
      </c>
      <c r="N29" s="22">
        <v>212.5</v>
      </c>
      <c r="O29" s="22">
        <v>233.15999999999997</v>
      </c>
      <c r="P29" s="22">
        <v>232.42000000000002</v>
      </c>
      <c r="Q29" s="22">
        <v>224.89000000000001</v>
      </c>
      <c r="R29" s="22">
        <v>253.59999999999997</v>
      </c>
      <c r="S29" s="22">
        <v>237.8</v>
      </c>
      <c r="T29" s="22">
        <v>274.68</v>
      </c>
      <c r="U29" s="22">
        <v>289.8</v>
      </c>
      <c r="V29" s="22">
        <v>301.49</v>
      </c>
      <c r="W29" s="22">
        <v>312.98301765000002</v>
      </c>
      <c r="X29" s="22">
        <v>306.11</v>
      </c>
      <c r="Y29" s="45">
        <v>322.10000000000002</v>
      </c>
      <c r="Z29" s="45">
        <v>298.2</v>
      </c>
      <c r="AA29" s="45">
        <v>292.60000000000002</v>
      </c>
      <c r="AB29" s="45">
        <v>311.5</v>
      </c>
      <c r="AC29" s="57">
        <v>331.8</v>
      </c>
      <c r="AD29" s="44"/>
      <c r="AE29" s="45"/>
      <c r="AF29" s="45"/>
      <c r="AG29" s="44"/>
      <c r="AH29" s="53"/>
      <c r="AI29" s="53"/>
      <c r="AJ29" s="49"/>
    </row>
    <row r="30" spans="1:36" ht="15" customHeight="1" x14ac:dyDescent="0.25">
      <c r="A30" s="4" t="s">
        <v>8</v>
      </c>
      <c r="B30" s="37">
        <v>806</v>
      </c>
      <c r="C30" s="37">
        <v>824</v>
      </c>
      <c r="D30" s="38">
        <v>884</v>
      </c>
      <c r="E30" s="38">
        <v>974</v>
      </c>
      <c r="F30" s="38">
        <v>979.5</v>
      </c>
      <c r="G30" s="38">
        <v>927.2</v>
      </c>
      <c r="H30" s="38">
        <v>881</v>
      </c>
      <c r="I30" s="22">
        <v>780</v>
      </c>
      <c r="J30" s="22">
        <v>746</v>
      </c>
      <c r="K30" s="22">
        <v>720.79953590000002</v>
      </c>
      <c r="L30" s="22">
        <v>694.30196560000002</v>
      </c>
      <c r="M30" s="22">
        <v>666.50728909999998</v>
      </c>
      <c r="N30" s="22">
        <v>637.41550649999999</v>
      </c>
      <c r="O30" s="22">
        <v>607.02661760000001</v>
      </c>
      <c r="P30" s="22">
        <v>575.34062249999999</v>
      </c>
      <c r="Q30" s="22">
        <v>542.35752119999995</v>
      </c>
      <c r="R30" s="22">
        <v>508.07731369999999</v>
      </c>
      <c r="S30" s="22">
        <v>510</v>
      </c>
      <c r="T30" s="22">
        <v>509.75959999999998</v>
      </c>
      <c r="U30" s="22">
        <v>540.59050000000002</v>
      </c>
      <c r="V30" s="22">
        <v>544.47149999999999</v>
      </c>
      <c r="W30" s="22">
        <v>496.84</v>
      </c>
      <c r="X30" s="22">
        <v>456.98750000000007</v>
      </c>
      <c r="Y30" s="27">
        <v>532.47</v>
      </c>
      <c r="Z30" s="27">
        <v>472.9</v>
      </c>
      <c r="AA30" s="27">
        <v>486.6</v>
      </c>
      <c r="AB30" s="27">
        <v>510.6</v>
      </c>
      <c r="AC30" s="57">
        <f>586+21.2</f>
        <v>607.20000000000005</v>
      </c>
      <c r="AD30" s="44"/>
      <c r="AE30" s="45"/>
      <c r="AF30" s="45"/>
      <c r="AG30" s="44"/>
      <c r="AH30" s="45"/>
      <c r="AI30" s="45"/>
    </row>
    <row r="31" spans="1:36" ht="15" customHeight="1" x14ac:dyDescent="0.25">
      <c r="A31" s="4" t="s">
        <v>9</v>
      </c>
      <c r="B31" s="37">
        <v>407</v>
      </c>
      <c r="C31" s="37">
        <v>426</v>
      </c>
      <c r="D31" s="38">
        <v>476</v>
      </c>
      <c r="E31" s="38">
        <v>484</v>
      </c>
      <c r="F31" s="38">
        <v>486.5</v>
      </c>
      <c r="G31" s="38">
        <v>412.6</v>
      </c>
      <c r="H31" s="38">
        <v>390.4</v>
      </c>
      <c r="I31" s="22">
        <v>387.3</v>
      </c>
      <c r="J31" s="22">
        <v>380.6</v>
      </c>
      <c r="K31" s="22">
        <v>385.2</v>
      </c>
      <c r="L31" s="22">
        <v>367</v>
      </c>
      <c r="M31" s="22">
        <v>401.5</v>
      </c>
      <c r="N31" s="22">
        <v>377.9</v>
      </c>
      <c r="O31" s="22">
        <v>336.6</v>
      </c>
      <c r="P31" s="22">
        <v>345.1</v>
      </c>
      <c r="Q31" s="22">
        <v>335.79</v>
      </c>
      <c r="R31" s="22">
        <v>329.9</v>
      </c>
      <c r="S31" s="22">
        <v>339</v>
      </c>
      <c r="T31" s="22">
        <v>385.1</v>
      </c>
      <c r="U31" s="22">
        <v>409.8</v>
      </c>
      <c r="V31" s="22">
        <v>398.1</v>
      </c>
      <c r="W31" s="22">
        <v>398.1</v>
      </c>
      <c r="X31" s="22">
        <v>369.3</v>
      </c>
      <c r="Y31" s="27">
        <v>327.79999999999995</v>
      </c>
      <c r="Z31" s="27">
        <v>330</v>
      </c>
      <c r="AA31" s="27">
        <v>370.3</v>
      </c>
      <c r="AB31" s="27">
        <v>411.29200000000003</v>
      </c>
      <c r="AC31" s="57">
        <v>527.79999999999995</v>
      </c>
      <c r="AD31" s="44"/>
      <c r="AE31" s="45"/>
      <c r="AF31" s="45"/>
      <c r="AG31" s="44"/>
      <c r="AH31" s="54"/>
      <c r="AI31" s="54"/>
      <c r="AJ31" s="54"/>
    </row>
    <row r="32" spans="1:36" ht="15" customHeight="1" x14ac:dyDescent="0.25">
      <c r="A32" s="4" t="s">
        <v>10</v>
      </c>
      <c r="B32" s="37">
        <v>347</v>
      </c>
      <c r="C32" s="37">
        <v>339</v>
      </c>
      <c r="D32" s="38">
        <v>346</v>
      </c>
      <c r="E32" s="38">
        <v>357</v>
      </c>
      <c r="F32" s="38">
        <v>368.3</v>
      </c>
      <c r="G32" s="38">
        <v>376.46</v>
      </c>
      <c r="H32" s="38">
        <v>368.22</v>
      </c>
      <c r="I32" s="22">
        <v>346.82</v>
      </c>
      <c r="J32" s="22">
        <v>348.30999999999995</v>
      </c>
      <c r="K32" s="22">
        <v>344.28999999999996</v>
      </c>
      <c r="L32" s="22">
        <v>345.3</v>
      </c>
      <c r="M32" s="22">
        <v>359</v>
      </c>
      <c r="N32" s="22">
        <v>309.72000000000003</v>
      </c>
      <c r="O32" s="22">
        <v>346.65999999999997</v>
      </c>
      <c r="P32" s="22">
        <v>343</v>
      </c>
      <c r="Q32" s="22">
        <v>319.83999999999997</v>
      </c>
      <c r="R32" s="22">
        <v>356.59999999999997</v>
      </c>
      <c r="S32" s="22">
        <v>359.7</v>
      </c>
      <c r="T32" s="22">
        <v>398.22</v>
      </c>
      <c r="U32" s="22">
        <v>451.78</v>
      </c>
      <c r="V32" s="22">
        <v>470.09</v>
      </c>
      <c r="W32" s="22">
        <v>439.85</v>
      </c>
      <c r="X32" s="22">
        <v>429.99999999999994</v>
      </c>
      <c r="Y32" s="27">
        <v>533.67999999999984</v>
      </c>
      <c r="Z32" s="27">
        <v>514.33999999999969</v>
      </c>
      <c r="AA32" s="27">
        <v>538.45999999999981</v>
      </c>
      <c r="AB32" s="27">
        <v>586.84999999999968</v>
      </c>
      <c r="AC32" s="57">
        <v>441.7</v>
      </c>
      <c r="AD32" s="44"/>
      <c r="AE32" s="45"/>
      <c r="AF32" s="45"/>
      <c r="AG32" s="44"/>
      <c r="AH32" s="45"/>
      <c r="AI32" s="45"/>
    </row>
    <row r="33" spans="1:35" ht="15" customHeight="1" x14ac:dyDescent="0.25">
      <c r="A33" s="49" t="s">
        <v>124</v>
      </c>
      <c r="B33" s="37">
        <v>367</v>
      </c>
      <c r="C33" s="37">
        <v>372</v>
      </c>
      <c r="D33" s="38">
        <v>361</v>
      </c>
      <c r="E33" s="38">
        <v>379</v>
      </c>
      <c r="F33" s="38">
        <v>361.1</v>
      </c>
      <c r="G33" s="38">
        <v>374.9</v>
      </c>
      <c r="H33" s="38">
        <v>363</v>
      </c>
      <c r="I33" s="22">
        <v>341.9</v>
      </c>
      <c r="J33" s="22">
        <v>303</v>
      </c>
      <c r="K33" s="22">
        <v>289</v>
      </c>
      <c r="L33" s="22">
        <v>244</v>
      </c>
      <c r="M33" s="22">
        <v>258</v>
      </c>
      <c r="N33" s="22">
        <v>265.10000000000002</v>
      </c>
      <c r="O33" s="22">
        <v>272</v>
      </c>
      <c r="P33" s="22">
        <v>270</v>
      </c>
      <c r="Q33" s="22">
        <v>325</v>
      </c>
      <c r="R33" s="22">
        <v>297.45999999999998</v>
      </c>
      <c r="S33" s="22">
        <v>296</v>
      </c>
      <c r="T33" s="22">
        <v>273.89</v>
      </c>
      <c r="U33" s="22">
        <v>313</v>
      </c>
      <c r="V33" s="22">
        <v>330</v>
      </c>
      <c r="W33" s="22">
        <v>321.2</v>
      </c>
      <c r="X33" s="22">
        <v>337.8</v>
      </c>
      <c r="Y33" s="27">
        <v>356.38</v>
      </c>
      <c r="Z33" s="27">
        <v>355.6</v>
      </c>
      <c r="AA33" s="27">
        <v>355.6</v>
      </c>
      <c r="AB33" s="27">
        <v>375</v>
      </c>
      <c r="AC33" s="57">
        <v>386</v>
      </c>
      <c r="AD33" s="44"/>
      <c r="AE33" s="45"/>
      <c r="AF33" s="45"/>
      <c r="AG33" s="44"/>
      <c r="AH33" s="45"/>
      <c r="AI33" s="45"/>
    </row>
    <row r="34" spans="1:35" ht="15" customHeight="1" x14ac:dyDescent="0.25">
      <c r="A34" s="4" t="s">
        <v>11</v>
      </c>
      <c r="B34" s="37"/>
      <c r="C34" s="37"/>
      <c r="D34" s="38"/>
      <c r="E34" s="38"/>
      <c r="F34" s="38">
        <v>43.1</v>
      </c>
      <c r="G34" s="38">
        <v>40.89</v>
      </c>
      <c r="H34" s="38">
        <v>35.200000000000003</v>
      </c>
      <c r="I34" s="22">
        <v>36.599999999999994</v>
      </c>
      <c r="J34" s="22">
        <v>38.230000000000004</v>
      </c>
      <c r="K34" s="22">
        <v>35.6</v>
      </c>
      <c r="L34" s="22">
        <v>34</v>
      </c>
      <c r="M34" s="22">
        <v>39.900000000000006</v>
      </c>
      <c r="N34" s="22">
        <v>43.949999999999996</v>
      </c>
      <c r="O34" s="22">
        <v>40.28</v>
      </c>
      <c r="P34" s="22">
        <v>36.1</v>
      </c>
      <c r="Q34" s="22">
        <v>38.5</v>
      </c>
      <c r="R34" s="22">
        <v>73.600000000000009</v>
      </c>
      <c r="S34" s="22">
        <v>81.7</v>
      </c>
      <c r="T34" s="22"/>
      <c r="U34" s="22"/>
      <c r="V34" s="22"/>
      <c r="W34" s="22"/>
      <c r="X34" s="22">
        <v>85.259999999999991</v>
      </c>
      <c r="Y34" s="27">
        <v>82.350000000000009</v>
      </c>
      <c r="Z34" s="27">
        <v>132.68306441119063</v>
      </c>
      <c r="AA34" s="27">
        <v>70.67143999999999</v>
      </c>
      <c r="AB34" s="27">
        <v>78.960000000000008</v>
      </c>
      <c r="AC34" s="57">
        <v>57.6</v>
      </c>
      <c r="AD34" s="44"/>
      <c r="AE34" s="45"/>
      <c r="AF34" s="45"/>
      <c r="AG34" s="44"/>
      <c r="AH34" s="45"/>
      <c r="AI34" s="45"/>
    </row>
    <row r="35" spans="1:35" s="3" customFormat="1" ht="15" customHeight="1" x14ac:dyDescent="0.25">
      <c r="A35" s="3" t="s">
        <v>13</v>
      </c>
      <c r="B35" s="39">
        <f t="shared" ref="B35:AA35" si="1">SUM(B21:B34)</f>
        <v>8079</v>
      </c>
      <c r="C35" s="39">
        <f t="shared" si="1"/>
        <v>8190</v>
      </c>
      <c r="D35" s="39">
        <f t="shared" si="1"/>
        <v>8242</v>
      </c>
      <c r="E35" s="39">
        <f t="shared" si="1"/>
        <v>8346</v>
      </c>
      <c r="F35" s="39">
        <f t="shared" si="1"/>
        <v>8286.7000000000007</v>
      </c>
      <c r="G35" s="39">
        <f t="shared" si="1"/>
        <v>8196.98</v>
      </c>
      <c r="H35" s="39">
        <f t="shared" si="1"/>
        <v>7834.97</v>
      </c>
      <c r="I35" s="28">
        <f t="shared" si="1"/>
        <v>7456.67</v>
      </c>
      <c r="J35" s="28">
        <f t="shared" si="1"/>
        <v>7351.1999999999989</v>
      </c>
      <c r="K35" s="28">
        <f t="shared" si="1"/>
        <v>7464.2395359000002</v>
      </c>
      <c r="L35" s="28">
        <f t="shared" si="1"/>
        <v>7556.1319655999996</v>
      </c>
      <c r="M35" s="28">
        <f t="shared" si="1"/>
        <v>7607.1872890999994</v>
      </c>
      <c r="N35" s="28">
        <f t="shared" si="1"/>
        <v>7608.0564065100007</v>
      </c>
      <c r="O35" s="28">
        <f t="shared" si="1"/>
        <v>7563.4391175999999</v>
      </c>
      <c r="P35" s="28">
        <f t="shared" si="1"/>
        <v>7676.8190939000015</v>
      </c>
      <c r="Q35" s="28">
        <f t="shared" si="1"/>
        <v>7849.9580633300002</v>
      </c>
      <c r="R35" s="28">
        <f t="shared" si="1"/>
        <v>7804.9893837299996</v>
      </c>
      <c r="S35" s="28">
        <f t="shared" si="1"/>
        <v>7561.9924999999994</v>
      </c>
      <c r="T35" s="28">
        <f t="shared" si="1"/>
        <v>8252.8266504540006</v>
      </c>
      <c r="U35" s="28">
        <f t="shared" si="1"/>
        <v>8396.1478142190026</v>
      </c>
      <c r="V35" s="28">
        <f t="shared" si="1"/>
        <v>8455.0599982540007</v>
      </c>
      <c r="W35" s="28">
        <f t="shared" si="1"/>
        <v>8447.9450881549019</v>
      </c>
      <c r="X35" s="28">
        <f t="shared" si="1"/>
        <v>8323.0542967011388</v>
      </c>
      <c r="Y35" s="28">
        <f t="shared" si="1"/>
        <v>8527.5812902341549</v>
      </c>
      <c r="Z35" s="28">
        <f t="shared" si="1"/>
        <v>8711.7868955208851</v>
      </c>
      <c r="AA35" s="28">
        <f t="shared" si="1"/>
        <v>8843.666894820366</v>
      </c>
      <c r="AB35" s="29">
        <f>SUM(AB21:AB34)</f>
        <v>9058.0959189040004</v>
      </c>
      <c r="AC35" s="61">
        <f>SUM(AC21:AC34)</f>
        <v>9092.4000000000015</v>
      </c>
      <c r="AD35" s="29"/>
      <c r="AG35" s="43"/>
      <c r="AH35" s="46"/>
      <c r="AI35" s="46"/>
    </row>
    <row r="36" spans="1:35" ht="15" customHeight="1" x14ac:dyDescent="0.25">
      <c r="W36" s="10"/>
      <c r="AC36" s="57"/>
      <c r="AD36" s="44"/>
      <c r="AE36" s="45"/>
      <c r="AF36" s="45"/>
      <c r="AG36" s="44"/>
      <c r="AH36" s="45"/>
      <c r="AI36" s="45"/>
    </row>
    <row r="37" spans="1:35" s="3" customFormat="1" ht="15" customHeight="1" x14ac:dyDescent="0.25">
      <c r="A37" s="3" t="s">
        <v>16</v>
      </c>
      <c r="B37" s="3">
        <v>1990</v>
      </c>
      <c r="C37" s="3">
        <v>1991</v>
      </c>
      <c r="D37" s="3">
        <v>1992</v>
      </c>
      <c r="E37" s="3">
        <v>1993</v>
      </c>
      <c r="F37" s="3">
        <v>1994</v>
      </c>
      <c r="G37" s="3">
        <v>1995</v>
      </c>
      <c r="H37" s="3">
        <v>1996</v>
      </c>
      <c r="I37" s="3">
        <v>1997</v>
      </c>
      <c r="J37" s="3">
        <v>1998</v>
      </c>
      <c r="K37" s="3">
        <v>1999</v>
      </c>
      <c r="L37" s="3">
        <v>2000</v>
      </c>
      <c r="M37" s="3">
        <v>2001</v>
      </c>
      <c r="N37" s="3">
        <v>2002</v>
      </c>
      <c r="O37" s="3">
        <v>2003</v>
      </c>
      <c r="P37" s="3">
        <v>2004</v>
      </c>
      <c r="Q37" s="3">
        <v>2005</v>
      </c>
      <c r="R37" s="3">
        <v>2006</v>
      </c>
      <c r="S37" s="3">
        <v>2007</v>
      </c>
      <c r="T37" s="3">
        <v>2008</v>
      </c>
      <c r="U37" s="3">
        <v>2009</v>
      </c>
      <c r="V37" s="3">
        <v>2010</v>
      </c>
      <c r="W37" s="8">
        <v>2011</v>
      </c>
      <c r="X37" s="3">
        <v>2012</v>
      </c>
      <c r="Y37" s="3">
        <v>2013</v>
      </c>
      <c r="Z37" s="3">
        <v>2014</v>
      </c>
      <c r="AA37" s="28">
        <v>2015</v>
      </c>
      <c r="AB37" s="28">
        <v>2016</v>
      </c>
      <c r="AC37" s="62">
        <v>2017</v>
      </c>
      <c r="AD37" s="43"/>
      <c r="AE37" s="43"/>
      <c r="AF37" s="43"/>
      <c r="AG37" s="43"/>
      <c r="AH37" s="43"/>
      <c r="AI37" s="43"/>
    </row>
    <row r="38" spans="1:35" ht="15" customHeight="1" x14ac:dyDescent="0.25">
      <c r="A38" s="4" t="s">
        <v>0</v>
      </c>
      <c r="B38" s="37">
        <v>316</v>
      </c>
      <c r="C38" s="37">
        <v>324</v>
      </c>
      <c r="D38" s="38">
        <v>339</v>
      </c>
      <c r="E38" s="38">
        <v>374</v>
      </c>
      <c r="F38" s="38">
        <v>320.39999999999998</v>
      </c>
      <c r="G38" s="38">
        <v>302.2</v>
      </c>
      <c r="H38" s="38">
        <v>315.2</v>
      </c>
      <c r="I38" s="22">
        <v>230.5</v>
      </c>
      <c r="J38" s="22">
        <v>228.09999999999997</v>
      </c>
      <c r="K38" s="22">
        <v>248.9</v>
      </c>
      <c r="L38" s="22">
        <v>266.3</v>
      </c>
      <c r="M38" s="22">
        <v>264.8</v>
      </c>
      <c r="N38" s="22">
        <v>303.16999999999996</v>
      </c>
      <c r="O38" s="22">
        <v>300.39</v>
      </c>
      <c r="P38" s="22">
        <v>320.7</v>
      </c>
      <c r="Q38" s="22">
        <v>353.39501417000002</v>
      </c>
      <c r="R38" s="22">
        <v>363.60086667000002</v>
      </c>
      <c r="S38" s="22">
        <v>350.8</v>
      </c>
      <c r="T38" s="22">
        <v>601.7453334999966</v>
      </c>
      <c r="U38" s="22">
        <v>678.05603244999611</v>
      </c>
      <c r="V38" s="22">
        <v>728.46195524999632</v>
      </c>
      <c r="W38" s="22">
        <v>772.30362412999659</v>
      </c>
      <c r="X38" s="22">
        <v>797.31304274999684</v>
      </c>
      <c r="Y38" s="27">
        <v>791.3901139999972</v>
      </c>
      <c r="Z38" s="27">
        <v>747.34209424999995</v>
      </c>
      <c r="AA38" s="27">
        <v>737.41073925000035</v>
      </c>
      <c r="AB38" s="27">
        <v>699.45839999999998</v>
      </c>
      <c r="AC38" s="57">
        <v>729.6</v>
      </c>
      <c r="AD38" s="27"/>
    </row>
    <row r="39" spans="1:35" ht="15" customHeight="1" x14ac:dyDescent="0.25">
      <c r="A39" s="4" t="s">
        <v>1</v>
      </c>
      <c r="B39" s="37">
        <v>353</v>
      </c>
      <c r="C39" s="37">
        <v>351</v>
      </c>
      <c r="D39" s="38">
        <v>363</v>
      </c>
      <c r="E39" s="38">
        <v>378</v>
      </c>
      <c r="F39" s="38">
        <v>388</v>
      </c>
      <c r="G39" s="38">
        <v>389.1</v>
      </c>
      <c r="H39" s="38">
        <v>374.9</v>
      </c>
      <c r="I39" s="22">
        <v>364.3</v>
      </c>
      <c r="J39" s="22">
        <v>376.19999999999993</v>
      </c>
      <c r="K39" s="22">
        <v>427.9</v>
      </c>
      <c r="L39" s="22">
        <v>485.75</v>
      </c>
      <c r="M39" s="22">
        <v>473.2</v>
      </c>
      <c r="N39" s="22">
        <v>502.2</v>
      </c>
      <c r="O39" s="22">
        <v>553.70000000000005</v>
      </c>
      <c r="P39" s="22">
        <v>499.2</v>
      </c>
      <c r="Q39" s="22">
        <v>571.69999999999993</v>
      </c>
      <c r="R39" s="22">
        <v>558.1</v>
      </c>
      <c r="S39" s="22">
        <v>543.9</v>
      </c>
      <c r="T39" s="22">
        <v>565.18999999999994</v>
      </c>
      <c r="U39" s="22">
        <v>589.54041669999992</v>
      </c>
      <c r="V39" s="22">
        <v>579.82000000000005</v>
      </c>
      <c r="W39" s="22">
        <v>651.11</v>
      </c>
      <c r="X39" s="22">
        <v>665.86</v>
      </c>
      <c r="Y39" s="27">
        <v>645.88999999999965</v>
      </c>
      <c r="Z39" s="27">
        <v>709.67000000000041</v>
      </c>
      <c r="AA39" s="27">
        <v>736.13805178572295</v>
      </c>
      <c r="AB39" s="27">
        <v>713.97451849726792</v>
      </c>
      <c r="AC39" s="57">
        <v>728.2</v>
      </c>
    </row>
    <row r="40" spans="1:35" ht="15" customHeight="1" x14ac:dyDescent="0.25">
      <c r="A40" s="4" t="s">
        <v>2</v>
      </c>
      <c r="B40" s="37">
        <v>319</v>
      </c>
      <c r="C40" s="37">
        <v>320</v>
      </c>
      <c r="D40" s="38">
        <v>297</v>
      </c>
      <c r="E40" s="38">
        <v>330</v>
      </c>
      <c r="F40" s="38">
        <v>326.5</v>
      </c>
      <c r="G40" s="38">
        <v>333</v>
      </c>
      <c r="H40" s="38">
        <v>310.39999999999998</v>
      </c>
      <c r="I40" s="22">
        <v>296.89999999999998</v>
      </c>
      <c r="J40" s="22">
        <v>295.2</v>
      </c>
      <c r="K40" s="22">
        <v>298.60000000000002</v>
      </c>
      <c r="L40" s="22">
        <v>323.29999999999995</v>
      </c>
      <c r="M40" s="22">
        <v>359</v>
      </c>
      <c r="N40" s="22">
        <v>338</v>
      </c>
      <c r="O40" s="22">
        <v>353.29999999999995</v>
      </c>
      <c r="P40" s="22">
        <v>348</v>
      </c>
      <c r="Q40" s="22">
        <v>349.40000000000003</v>
      </c>
      <c r="R40" s="22">
        <v>370.66</v>
      </c>
      <c r="S40" s="22">
        <v>340.5</v>
      </c>
      <c r="T40" s="22">
        <v>329.70000000000005</v>
      </c>
      <c r="U40" s="22">
        <v>319.45532981999997</v>
      </c>
      <c r="V40" s="22">
        <v>343.25051270599999</v>
      </c>
      <c r="W40" s="22">
        <v>381.56666666666666</v>
      </c>
      <c r="X40" s="22">
        <v>373.73008986072927</v>
      </c>
      <c r="Y40" s="27">
        <v>362.4702241461905</v>
      </c>
      <c r="Z40" s="27">
        <v>329.22749952489733</v>
      </c>
      <c r="AA40" s="27">
        <v>346.06712044911148</v>
      </c>
      <c r="AB40" s="27">
        <v>360.27792274694525</v>
      </c>
      <c r="AC40" s="57">
        <v>379.4</v>
      </c>
    </row>
    <row r="41" spans="1:35" ht="15" customHeight="1" x14ac:dyDescent="0.25">
      <c r="A41" s="4" t="s">
        <v>3</v>
      </c>
      <c r="B41" s="37">
        <v>52</v>
      </c>
      <c r="C41" s="37">
        <v>53</v>
      </c>
      <c r="D41" s="38">
        <v>66</v>
      </c>
      <c r="E41" s="38">
        <v>78</v>
      </c>
      <c r="F41" s="38">
        <v>82.6</v>
      </c>
      <c r="G41" s="38">
        <v>89.8</v>
      </c>
      <c r="H41" s="38">
        <v>89.2</v>
      </c>
      <c r="I41" s="22">
        <v>99.8</v>
      </c>
      <c r="J41" s="22">
        <v>89.3</v>
      </c>
      <c r="K41" s="22">
        <v>108.8</v>
      </c>
      <c r="L41" s="22">
        <v>132.30000000000001</v>
      </c>
      <c r="M41" s="22">
        <v>146.4</v>
      </c>
      <c r="N41" s="22">
        <v>205.70000000000002</v>
      </c>
      <c r="O41" s="22">
        <v>236.4</v>
      </c>
      <c r="P41" s="22">
        <v>247.8</v>
      </c>
      <c r="Q41" s="22">
        <v>234.70000000000002</v>
      </c>
      <c r="R41" s="22">
        <v>227.9</v>
      </c>
      <c r="S41" s="22">
        <v>220.00000000000003</v>
      </c>
      <c r="T41" s="22">
        <v>256.17</v>
      </c>
      <c r="U41" s="22">
        <v>314.55</v>
      </c>
      <c r="V41" s="22">
        <v>362.93</v>
      </c>
      <c r="W41" s="22">
        <v>391.25999999999988</v>
      </c>
      <c r="X41" s="22">
        <v>362.8</v>
      </c>
      <c r="Y41" s="27">
        <v>360.95</v>
      </c>
      <c r="Z41" s="27">
        <v>459.70308935842468</v>
      </c>
      <c r="AA41" s="27">
        <v>450.62734889467839</v>
      </c>
      <c r="AB41" s="27">
        <v>453.14694889467842</v>
      </c>
      <c r="AC41" s="57">
        <v>462.8</v>
      </c>
    </row>
    <row r="42" spans="1:35" ht="15" customHeight="1" x14ac:dyDescent="0.25">
      <c r="A42" s="4" t="s">
        <v>4</v>
      </c>
      <c r="B42" s="37">
        <v>26</v>
      </c>
      <c r="C42" s="37">
        <v>29</v>
      </c>
      <c r="D42" s="38">
        <v>37</v>
      </c>
      <c r="E42" s="38">
        <v>39</v>
      </c>
      <c r="F42" s="38">
        <v>34.6</v>
      </c>
      <c r="G42" s="38">
        <v>33.200000000000003</v>
      </c>
      <c r="H42" s="38">
        <v>32.299999999999997</v>
      </c>
      <c r="I42" s="22">
        <v>43.9</v>
      </c>
      <c r="J42" s="22">
        <v>47.5</v>
      </c>
      <c r="K42" s="22">
        <v>54.400000000000006</v>
      </c>
      <c r="L42" s="22">
        <v>73.899999999999991</v>
      </c>
      <c r="M42" s="22">
        <v>88.5</v>
      </c>
      <c r="N42" s="22">
        <v>119.91600000000001</v>
      </c>
      <c r="O42" s="22">
        <v>151.35999999999999</v>
      </c>
      <c r="P42" s="22">
        <v>162.5575</v>
      </c>
      <c r="Q42" s="22">
        <v>175.33224799999996</v>
      </c>
      <c r="R42" s="22">
        <v>162.4</v>
      </c>
      <c r="S42" s="22">
        <v>150.5</v>
      </c>
      <c r="T42" s="22">
        <v>273.26738310899998</v>
      </c>
      <c r="U42" s="22">
        <v>192.48749431000002</v>
      </c>
      <c r="V42" s="22">
        <v>170.87</v>
      </c>
      <c r="W42" s="22">
        <v>198.98</v>
      </c>
      <c r="X42" s="22">
        <v>202.74328999999997</v>
      </c>
      <c r="Y42" s="27">
        <v>204.59109546165885</v>
      </c>
      <c r="Z42" s="27">
        <v>179.51499999999999</v>
      </c>
      <c r="AA42" s="27">
        <v>190.62466666666666</v>
      </c>
      <c r="AB42" s="27">
        <v>181.03666666666666</v>
      </c>
      <c r="AC42" s="57">
        <v>165.7</v>
      </c>
    </row>
    <row r="43" spans="1:35" ht="15" customHeight="1" x14ac:dyDescent="0.25">
      <c r="A43" s="4" t="s">
        <v>12</v>
      </c>
      <c r="B43" s="37">
        <v>270</v>
      </c>
      <c r="C43" s="37">
        <v>286</v>
      </c>
      <c r="D43" s="38">
        <v>307</v>
      </c>
      <c r="E43" s="38">
        <v>367</v>
      </c>
      <c r="F43" s="38">
        <v>338.7</v>
      </c>
      <c r="G43" s="38">
        <v>339.83</v>
      </c>
      <c r="H43" s="38">
        <v>338.01</v>
      </c>
      <c r="I43" s="22">
        <v>357.7</v>
      </c>
      <c r="J43" s="22">
        <v>367.7</v>
      </c>
      <c r="K43" s="22">
        <v>407.48999999999995</v>
      </c>
      <c r="L43" s="22">
        <v>403.09999999999997</v>
      </c>
      <c r="M43" s="22">
        <v>409.79999999999995</v>
      </c>
      <c r="N43" s="22">
        <v>425.4</v>
      </c>
      <c r="O43" s="22">
        <v>467.57</v>
      </c>
      <c r="P43" s="22">
        <v>469.32749999999993</v>
      </c>
      <c r="Q43" s="22">
        <v>466.02</v>
      </c>
      <c r="R43" s="22">
        <v>466.02</v>
      </c>
      <c r="S43" s="22">
        <v>466.02</v>
      </c>
      <c r="T43" s="22">
        <v>338.9</v>
      </c>
      <c r="U43" s="22">
        <v>369.5</v>
      </c>
      <c r="V43" s="22">
        <v>378.57808928300005</v>
      </c>
      <c r="W43" s="22">
        <v>393.53842858199999</v>
      </c>
      <c r="X43" s="22">
        <v>399.77233928599998</v>
      </c>
      <c r="Y43" s="27">
        <v>552.42921428571435</v>
      </c>
      <c r="Z43" s="27">
        <v>592.95858333333342</v>
      </c>
      <c r="AA43" s="27">
        <v>461.50177500000001</v>
      </c>
      <c r="AB43" s="27">
        <v>467.30000000000007</v>
      </c>
      <c r="AC43" s="57">
        <v>489.7</v>
      </c>
    </row>
    <row r="44" spans="1:35" ht="15" customHeight="1" x14ac:dyDescent="0.25">
      <c r="A44" s="4" t="s">
        <v>5</v>
      </c>
      <c r="B44" s="37">
        <v>151</v>
      </c>
      <c r="C44" s="37">
        <v>169</v>
      </c>
      <c r="D44" s="38">
        <v>178</v>
      </c>
      <c r="E44" s="38">
        <v>181</v>
      </c>
      <c r="F44" s="38">
        <v>184.7</v>
      </c>
      <c r="G44" s="38">
        <v>174.32</v>
      </c>
      <c r="H44" s="38">
        <v>182.14</v>
      </c>
      <c r="I44" s="22">
        <v>187.3</v>
      </c>
      <c r="J44" s="22">
        <v>208.92999999999998</v>
      </c>
      <c r="K44" s="22">
        <v>223.4</v>
      </c>
      <c r="L44" s="22">
        <v>237.8</v>
      </c>
      <c r="M44" s="22">
        <v>267.5</v>
      </c>
      <c r="N44" s="22">
        <v>297.83000000000004</v>
      </c>
      <c r="O44" s="22">
        <v>319.94</v>
      </c>
      <c r="P44" s="22">
        <v>314.76</v>
      </c>
      <c r="Q44" s="22">
        <v>370.40000000000003</v>
      </c>
      <c r="R44" s="22">
        <v>386.4</v>
      </c>
      <c r="S44" s="22">
        <v>382.4</v>
      </c>
      <c r="T44" s="22">
        <v>325.90109999999999</v>
      </c>
      <c r="U44" s="22">
        <v>360.83750000499998</v>
      </c>
      <c r="V44" s="22">
        <v>390.32</v>
      </c>
      <c r="W44" s="22">
        <v>410.995</v>
      </c>
      <c r="X44" s="22">
        <v>450.93250000000006</v>
      </c>
      <c r="Y44" s="27">
        <v>445.02250000000004</v>
      </c>
      <c r="Z44" s="27">
        <v>489.77616666666654</v>
      </c>
      <c r="AA44" s="27">
        <v>429.21999999999997</v>
      </c>
      <c r="AB44" s="27">
        <v>421.79596447316931</v>
      </c>
      <c r="AC44" s="57">
        <v>372.7</v>
      </c>
    </row>
    <row r="45" spans="1:35" ht="15" customHeight="1" x14ac:dyDescent="0.25">
      <c r="A45" s="4" t="s">
        <v>6</v>
      </c>
      <c r="B45" s="37">
        <v>211</v>
      </c>
      <c r="C45" s="37">
        <v>239</v>
      </c>
      <c r="D45" s="38">
        <v>243</v>
      </c>
      <c r="E45" s="38">
        <v>243</v>
      </c>
      <c r="F45" s="38">
        <v>244.6</v>
      </c>
      <c r="G45" s="38">
        <v>232</v>
      </c>
      <c r="H45" s="38">
        <v>242.3</v>
      </c>
      <c r="I45" s="22">
        <v>241</v>
      </c>
      <c r="J45" s="22">
        <v>273.09999999999997</v>
      </c>
      <c r="K45" s="22">
        <v>293.39999999999998</v>
      </c>
      <c r="L45" s="22">
        <v>328.4</v>
      </c>
      <c r="M45" s="22">
        <v>359.4</v>
      </c>
      <c r="N45" s="22">
        <v>398.5</v>
      </c>
      <c r="O45" s="22">
        <v>413.8</v>
      </c>
      <c r="P45" s="22">
        <v>425.8</v>
      </c>
      <c r="Q45" s="22">
        <v>479.90000000000003</v>
      </c>
      <c r="R45" s="22">
        <v>486.1</v>
      </c>
      <c r="S45" s="22">
        <v>464.3</v>
      </c>
      <c r="T45" s="22">
        <v>524.54</v>
      </c>
      <c r="U45" s="22">
        <v>574.55999999999995</v>
      </c>
      <c r="V45" s="22">
        <v>620.16501681199998</v>
      </c>
      <c r="W45" s="22">
        <v>698.12</v>
      </c>
      <c r="X45" s="22">
        <v>628.92000000000007</v>
      </c>
      <c r="Y45" s="27">
        <v>633.42999999999995</v>
      </c>
      <c r="Z45" s="27">
        <v>588.14999999999986</v>
      </c>
      <c r="AA45" s="27">
        <v>596.20000000000005</v>
      </c>
      <c r="AB45" s="27">
        <v>573.05999999999995</v>
      </c>
      <c r="AC45" s="57">
        <v>515</v>
      </c>
    </row>
    <row r="46" spans="1:35" ht="15" customHeight="1" x14ac:dyDescent="0.25">
      <c r="A46" s="4" t="s">
        <v>7</v>
      </c>
      <c r="B46" s="37">
        <v>28</v>
      </c>
      <c r="C46" s="37">
        <v>27</v>
      </c>
      <c r="D46" s="38">
        <v>24</v>
      </c>
      <c r="E46" s="38">
        <v>29</v>
      </c>
      <c r="F46" s="38">
        <v>26.25</v>
      </c>
      <c r="G46" s="38">
        <v>27.47</v>
      </c>
      <c r="H46" s="38">
        <v>29.06</v>
      </c>
      <c r="I46" s="22">
        <v>34.419999999999995</v>
      </c>
      <c r="J46" s="22">
        <v>34.269999999999996</v>
      </c>
      <c r="K46" s="22">
        <v>41.68</v>
      </c>
      <c r="L46" s="22">
        <v>44.790000000000006</v>
      </c>
      <c r="M46" s="22">
        <v>46.49</v>
      </c>
      <c r="N46" s="22">
        <v>48.900000000000006</v>
      </c>
      <c r="O46" s="22">
        <v>48.86</v>
      </c>
      <c r="P46" s="22">
        <v>61.06</v>
      </c>
      <c r="Q46" s="22">
        <v>79.22999999999999</v>
      </c>
      <c r="R46" s="22">
        <v>72.7</v>
      </c>
      <c r="S46" s="22">
        <v>84.199999999999989</v>
      </c>
      <c r="T46" s="22">
        <v>86.890000000000015</v>
      </c>
      <c r="U46" s="22">
        <v>87.300000000000011</v>
      </c>
      <c r="V46" s="22">
        <v>87.93</v>
      </c>
      <c r="W46" s="22">
        <v>86.968730281999996</v>
      </c>
      <c r="X46" s="22">
        <v>91.58</v>
      </c>
      <c r="Y46" s="45">
        <v>99.5</v>
      </c>
      <c r="Z46" s="45">
        <v>95.8</v>
      </c>
      <c r="AA46" s="45">
        <v>90.7</v>
      </c>
      <c r="AB46" s="45">
        <v>89.9</v>
      </c>
      <c r="AC46" s="57">
        <v>85.3</v>
      </c>
    </row>
    <row r="47" spans="1:35" ht="15" customHeight="1" x14ac:dyDescent="0.25">
      <c r="A47" s="4" t="s">
        <v>8</v>
      </c>
      <c r="B47" s="37">
        <v>144</v>
      </c>
      <c r="C47" s="37">
        <v>162</v>
      </c>
      <c r="D47" s="38">
        <v>172</v>
      </c>
      <c r="E47" s="38">
        <v>195</v>
      </c>
      <c r="F47" s="38">
        <v>189.3</v>
      </c>
      <c r="G47" s="38">
        <v>207.1</v>
      </c>
      <c r="H47" s="38">
        <v>206</v>
      </c>
      <c r="I47" s="22">
        <v>204</v>
      </c>
      <c r="J47" s="22">
        <v>207</v>
      </c>
      <c r="K47" s="22">
        <v>218.2849229</v>
      </c>
      <c r="L47" s="22">
        <v>229.83194850000001</v>
      </c>
      <c r="M47" s="22">
        <v>241.64107659999999</v>
      </c>
      <c r="N47" s="22">
        <v>253.71230739999999</v>
      </c>
      <c r="O47" s="22">
        <v>266.04564069999998</v>
      </c>
      <c r="P47" s="22">
        <v>278.64107660000002</v>
      </c>
      <c r="Q47" s="22">
        <v>291.49861520000002</v>
      </c>
      <c r="R47" s="22">
        <v>304.61825629999998</v>
      </c>
      <c r="S47" s="22">
        <v>306</v>
      </c>
      <c r="T47" s="22">
        <v>314.65350000000001</v>
      </c>
      <c r="U47" s="22">
        <v>220.65070000000003</v>
      </c>
      <c r="V47" s="22">
        <v>187.673</v>
      </c>
      <c r="W47" s="22">
        <v>211.5</v>
      </c>
      <c r="X47" s="22">
        <v>219.43849999999998</v>
      </c>
      <c r="Y47" s="27">
        <v>292.77</v>
      </c>
      <c r="Z47" s="27">
        <v>288.2</v>
      </c>
      <c r="AA47" s="27">
        <v>319.79999999999995</v>
      </c>
      <c r="AB47" s="27">
        <v>387.7</v>
      </c>
      <c r="AC47" s="57">
        <f>498.6+18.1</f>
        <v>516.70000000000005</v>
      </c>
      <c r="AE47" s="27"/>
    </row>
    <row r="48" spans="1:35" ht="15" customHeight="1" x14ac:dyDescent="0.25">
      <c r="A48" s="4" t="s">
        <v>9</v>
      </c>
      <c r="B48" s="37">
        <v>91</v>
      </c>
      <c r="C48" s="37">
        <v>93</v>
      </c>
      <c r="D48" s="38">
        <v>92</v>
      </c>
      <c r="E48" s="38">
        <v>92</v>
      </c>
      <c r="F48" s="38">
        <v>84.1</v>
      </c>
      <c r="G48" s="38">
        <v>93</v>
      </c>
      <c r="H48" s="38">
        <v>84</v>
      </c>
      <c r="I48" s="22">
        <v>99.5</v>
      </c>
      <c r="J48" s="22">
        <v>107.8</v>
      </c>
      <c r="K48" s="22">
        <v>117.6</v>
      </c>
      <c r="L48" s="22">
        <v>126.2</v>
      </c>
      <c r="M48" s="22">
        <v>128.80000000000001</v>
      </c>
      <c r="N48" s="22">
        <v>168.5</v>
      </c>
      <c r="O48" s="22">
        <v>170.2</v>
      </c>
      <c r="P48" s="22">
        <v>222.4</v>
      </c>
      <c r="Q48" s="22">
        <v>258.92</v>
      </c>
      <c r="R48" s="22">
        <v>215</v>
      </c>
      <c r="S48" s="22">
        <v>222</v>
      </c>
      <c r="T48" s="22">
        <v>195.1</v>
      </c>
      <c r="U48" s="22">
        <v>189.6</v>
      </c>
      <c r="V48" s="22">
        <v>224.4</v>
      </c>
      <c r="W48" s="22">
        <v>242.4</v>
      </c>
      <c r="X48" s="22">
        <v>235.1</v>
      </c>
      <c r="Y48" s="27">
        <v>228.6</v>
      </c>
      <c r="Z48" s="27">
        <v>240</v>
      </c>
      <c r="AA48" s="27">
        <v>271.5</v>
      </c>
      <c r="AB48" s="27">
        <v>276.12</v>
      </c>
      <c r="AC48" s="57">
        <v>293.7</v>
      </c>
    </row>
    <row r="49" spans="1:29" ht="15" customHeight="1" x14ac:dyDescent="0.25">
      <c r="A49" s="4" t="s">
        <v>10</v>
      </c>
      <c r="B49" s="37">
        <v>98</v>
      </c>
      <c r="C49" s="37">
        <v>113</v>
      </c>
      <c r="D49" s="38">
        <v>105</v>
      </c>
      <c r="E49" s="38">
        <v>98</v>
      </c>
      <c r="F49" s="38">
        <v>90.65</v>
      </c>
      <c r="G49" s="38">
        <v>99.68</v>
      </c>
      <c r="H49" s="38">
        <v>102.33</v>
      </c>
      <c r="I49" s="22">
        <v>111.49000000000001</v>
      </c>
      <c r="J49" s="22">
        <v>132.57</v>
      </c>
      <c r="K49" s="22">
        <v>160.94999999999999</v>
      </c>
      <c r="L49" s="22">
        <v>179.2</v>
      </c>
      <c r="M49" s="22">
        <v>203</v>
      </c>
      <c r="N49" s="22">
        <v>226.76000000000002</v>
      </c>
      <c r="O49" s="22">
        <v>257.62</v>
      </c>
      <c r="P49" s="22">
        <v>283.99</v>
      </c>
      <c r="Q49" s="22">
        <v>330.95000000000005</v>
      </c>
      <c r="R49" s="22">
        <v>318.8</v>
      </c>
      <c r="S49" s="22">
        <v>286.10000000000002</v>
      </c>
      <c r="T49" s="22">
        <v>201.4</v>
      </c>
      <c r="U49" s="22">
        <v>180.87</v>
      </c>
      <c r="V49" s="22">
        <v>181.7</v>
      </c>
      <c r="W49" s="22">
        <v>223.67999999999998</v>
      </c>
      <c r="X49" s="22">
        <v>253.45999999999972</v>
      </c>
      <c r="Y49" s="27">
        <v>251.5299999999998</v>
      </c>
      <c r="Z49" s="27">
        <v>231.86999999999986</v>
      </c>
      <c r="AA49" s="27">
        <v>274.95999999999992</v>
      </c>
      <c r="AB49" s="27">
        <v>245.57999999999984</v>
      </c>
      <c r="AC49" s="57">
        <v>255.4</v>
      </c>
    </row>
    <row r="50" spans="1:29" ht="15" customHeight="1" x14ac:dyDescent="0.25">
      <c r="A50" s="49" t="s">
        <v>124</v>
      </c>
      <c r="B50" s="37">
        <v>73</v>
      </c>
      <c r="C50" s="37">
        <v>93</v>
      </c>
      <c r="D50" s="38">
        <v>90</v>
      </c>
      <c r="E50" s="38">
        <v>98</v>
      </c>
      <c r="F50" s="38">
        <v>104.9</v>
      </c>
      <c r="G50" s="38">
        <v>116.2</v>
      </c>
      <c r="H50" s="38">
        <v>126</v>
      </c>
      <c r="I50" s="22">
        <v>146.1</v>
      </c>
      <c r="J50" s="22">
        <v>167</v>
      </c>
      <c r="K50" s="22">
        <v>172</v>
      </c>
      <c r="L50" s="22">
        <v>180</v>
      </c>
      <c r="M50" s="22">
        <v>203</v>
      </c>
      <c r="N50" s="22">
        <v>205.4</v>
      </c>
      <c r="O50" s="22">
        <v>195</v>
      </c>
      <c r="P50" s="22">
        <v>198</v>
      </c>
      <c r="Q50" s="22">
        <v>165</v>
      </c>
      <c r="R50" s="22">
        <v>148</v>
      </c>
      <c r="S50" s="22">
        <v>152</v>
      </c>
      <c r="T50" s="22">
        <v>153.98000000000002</v>
      </c>
      <c r="U50" s="22">
        <v>167.8</v>
      </c>
      <c r="V50" s="22">
        <v>164</v>
      </c>
      <c r="W50" s="22">
        <v>198.8</v>
      </c>
      <c r="X50" s="22">
        <v>196.8</v>
      </c>
      <c r="Y50" s="27">
        <v>209.82999999999998</v>
      </c>
      <c r="Z50" s="27">
        <v>204.20000000000002</v>
      </c>
      <c r="AA50" s="27">
        <v>204.20000000000002</v>
      </c>
      <c r="AB50" s="27">
        <v>275.60000000000002</v>
      </c>
      <c r="AC50" s="57">
        <v>297.5</v>
      </c>
    </row>
    <row r="51" spans="1:29" ht="15" customHeight="1" x14ac:dyDescent="0.25">
      <c r="A51" s="4" t="s">
        <v>11</v>
      </c>
      <c r="B51" s="37"/>
      <c r="C51" s="37"/>
      <c r="D51" s="37"/>
      <c r="E51" s="37"/>
      <c r="F51" s="37">
        <v>0</v>
      </c>
      <c r="G51" s="37">
        <v>0</v>
      </c>
      <c r="H51" s="37">
        <v>0</v>
      </c>
      <c r="I51" s="22">
        <v>0</v>
      </c>
      <c r="J51" s="22">
        <v>0</v>
      </c>
      <c r="K51" s="22">
        <v>0</v>
      </c>
      <c r="L51" s="22">
        <v>0</v>
      </c>
      <c r="M51" s="22">
        <v>1</v>
      </c>
      <c r="N51" s="22">
        <v>3</v>
      </c>
      <c r="O51" s="22">
        <v>6</v>
      </c>
      <c r="P51" s="22">
        <v>6</v>
      </c>
      <c r="Q51" s="22">
        <v>9.5</v>
      </c>
      <c r="R51" s="22">
        <v>20.3</v>
      </c>
      <c r="S51" s="22">
        <v>21</v>
      </c>
      <c r="T51" s="22"/>
      <c r="U51" s="22"/>
      <c r="V51" s="22"/>
      <c r="W51" s="22"/>
      <c r="X51" s="22">
        <v>17</v>
      </c>
      <c r="Y51" s="27">
        <v>11.32</v>
      </c>
      <c r="Z51" s="27">
        <v>28.426935588809364</v>
      </c>
      <c r="AA51" s="27">
        <v>22.33</v>
      </c>
      <c r="AB51" s="27">
        <v>0</v>
      </c>
      <c r="AC51" s="57">
        <v>7.8</v>
      </c>
    </row>
    <row r="52" spans="1:29" s="3" customFormat="1" ht="15" customHeight="1" x14ac:dyDescent="0.25">
      <c r="A52" s="3" t="s">
        <v>13</v>
      </c>
      <c r="B52" s="39">
        <f t="shared" ref="B52:H52" si="2">SUM(B38:B51)</f>
        <v>2132</v>
      </c>
      <c r="C52" s="39">
        <f t="shared" si="2"/>
        <v>2259</v>
      </c>
      <c r="D52" s="39">
        <f t="shared" si="2"/>
        <v>2313</v>
      </c>
      <c r="E52" s="39">
        <f t="shared" si="2"/>
        <v>2502</v>
      </c>
      <c r="F52" s="39">
        <f t="shared" si="2"/>
        <v>2415.3000000000002</v>
      </c>
      <c r="G52" s="39">
        <f t="shared" si="2"/>
        <v>2436.8999999999996</v>
      </c>
      <c r="H52" s="39">
        <f t="shared" si="2"/>
        <v>2431.8399999999992</v>
      </c>
      <c r="I52" s="28">
        <f t="shared" ref="I52:X52" si="3">SUM(I38:I51)</f>
        <v>2416.9099999999994</v>
      </c>
      <c r="J52" s="28">
        <f t="shared" si="3"/>
        <v>2534.6700000000005</v>
      </c>
      <c r="K52" s="28">
        <f t="shared" si="3"/>
        <v>2773.4049228999997</v>
      </c>
      <c r="L52" s="28">
        <f t="shared" si="3"/>
        <v>3010.8719484999997</v>
      </c>
      <c r="M52" s="28">
        <f t="shared" si="3"/>
        <v>3192.5310765999998</v>
      </c>
      <c r="N52" s="28">
        <f t="shared" si="3"/>
        <v>3496.9883074000004</v>
      </c>
      <c r="O52" s="28">
        <f t="shared" si="3"/>
        <v>3740.1856407</v>
      </c>
      <c r="P52" s="28">
        <f t="shared" si="3"/>
        <v>3838.2360766000002</v>
      </c>
      <c r="Q52" s="28">
        <f t="shared" si="3"/>
        <v>4135.9458773700007</v>
      </c>
      <c r="R52" s="28">
        <f t="shared" si="3"/>
        <v>4100.5991229700003</v>
      </c>
      <c r="S52" s="28">
        <f t="shared" si="3"/>
        <v>3989.7200000000003</v>
      </c>
      <c r="T52" s="28">
        <f t="shared" si="3"/>
        <v>4167.4373166089963</v>
      </c>
      <c r="U52" s="28">
        <f t="shared" si="3"/>
        <v>4245.207473284996</v>
      </c>
      <c r="V52" s="28">
        <f t="shared" si="3"/>
        <v>4420.0985740509968</v>
      </c>
      <c r="W52" s="28">
        <f t="shared" si="3"/>
        <v>4861.2224496606623</v>
      </c>
      <c r="X52" s="28">
        <f t="shared" si="3"/>
        <v>4895.4497618967262</v>
      </c>
      <c r="Y52" s="28">
        <f>SUM(Y38:Y51)</f>
        <v>5089.7231478935601</v>
      </c>
      <c r="Z52" s="28">
        <f>SUM(Z38:Z51)</f>
        <v>5184.8393687221305</v>
      </c>
      <c r="AA52" s="28">
        <f>SUM(AA38:AA51)</f>
        <v>5131.2797020461794</v>
      </c>
      <c r="AB52" s="28">
        <f>SUM(AB38:AB51)</f>
        <v>5144.9504212787278</v>
      </c>
      <c r="AC52" s="62">
        <f>SUM(AC38:AC51)</f>
        <v>5299.5</v>
      </c>
    </row>
    <row r="53" spans="1:29" ht="15" customHeight="1" x14ac:dyDescent="0.25">
      <c r="W53" s="10"/>
      <c r="AC53" s="57"/>
    </row>
    <row r="54" spans="1:29" s="3" customFormat="1" ht="15" customHeight="1" x14ac:dyDescent="0.25">
      <c r="A54" s="3" t="s">
        <v>17</v>
      </c>
      <c r="B54" s="3">
        <v>1990</v>
      </c>
      <c r="C54" s="3">
        <v>1991</v>
      </c>
      <c r="D54" s="3">
        <v>1992</v>
      </c>
      <c r="E54" s="3">
        <v>1993</v>
      </c>
      <c r="F54" s="3">
        <v>1994</v>
      </c>
      <c r="G54" s="3">
        <v>1995</v>
      </c>
      <c r="H54" s="3">
        <v>1996</v>
      </c>
      <c r="I54" s="28">
        <v>1997</v>
      </c>
      <c r="J54" s="28">
        <v>1998</v>
      </c>
      <c r="K54" s="28">
        <v>1999</v>
      </c>
      <c r="L54" s="28">
        <v>2000</v>
      </c>
      <c r="M54" s="28">
        <v>2001</v>
      </c>
      <c r="N54" s="28">
        <v>2002</v>
      </c>
      <c r="O54" s="28">
        <v>2003</v>
      </c>
      <c r="P54" s="28">
        <v>2004</v>
      </c>
      <c r="Q54" s="28">
        <v>2005</v>
      </c>
      <c r="R54" s="28">
        <v>2006</v>
      </c>
      <c r="S54" s="28">
        <v>2007</v>
      </c>
      <c r="T54" s="26">
        <v>2008</v>
      </c>
      <c r="U54" s="26">
        <v>2009</v>
      </c>
      <c r="V54" s="26">
        <v>2010</v>
      </c>
      <c r="W54" s="26">
        <v>2011</v>
      </c>
      <c r="X54" s="26">
        <v>2012</v>
      </c>
      <c r="Y54" s="26">
        <v>2013</v>
      </c>
      <c r="Z54" s="28">
        <v>2014</v>
      </c>
      <c r="AA54" s="26">
        <v>2015</v>
      </c>
      <c r="AB54" s="3">
        <v>2016</v>
      </c>
      <c r="AC54" s="62">
        <v>2017</v>
      </c>
    </row>
    <row r="55" spans="1:29" ht="15" customHeight="1" x14ac:dyDescent="0.25">
      <c r="A55" s="4" t="s">
        <v>0</v>
      </c>
      <c r="B55" s="37">
        <v>423</v>
      </c>
      <c r="C55" s="37">
        <v>408</v>
      </c>
      <c r="D55" s="38">
        <v>414</v>
      </c>
      <c r="E55" s="38">
        <v>411</v>
      </c>
      <c r="F55" s="38">
        <v>366.4</v>
      </c>
      <c r="G55" s="38">
        <v>393.1</v>
      </c>
      <c r="H55" s="35">
        <v>368.8</v>
      </c>
      <c r="I55" s="22">
        <v>149.99999999999997</v>
      </c>
      <c r="J55" s="22">
        <v>156.99999999999997</v>
      </c>
      <c r="K55" s="22">
        <v>145.80000000000001</v>
      </c>
      <c r="L55" s="22">
        <v>129.30000000000001</v>
      </c>
      <c r="M55" s="22">
        <v>173.1</v>
      </c>
      <c r="N55" s="22">
        <v>135.69999999999999</v>
      </c>
      <c r="O55" s="22">
        <v>131.18</v>
      </c>
      <c r="P55" s="22">
        <v>134.6</v>
      </c>
      <c r="Q55" s="22">
        <v>129.35962499999999</v>
      </c>
      <c r="R55" s="22">
        <v>128.67142416999999</v>
      </c>
      <c r="S55" s="22">
        <v>140.4</v>
      </c>
      <c r="T55" s="22">
        <v>454.6696244999959</v>
      </c>
      <c r="U55" s="22">
        <v>536.59284702799516</v>
      </c>
      <c r="V55" s="22">
        <v>581.52085530599561</v>
      </c>
      <c r="W55" s="22">
        <v>618.33715460099575</v>
      </c>
      <c r="X55" s="22">
        <v>627.47419224999612</v>
      </c>
      <c r="Y55" s="27">
        <v>647.09080599999641</v>
      </c>
      <c r="Z55" s="27">
        <v>683.39101075000008</v>
      </c>
      <c r="AA55" s="27">
        <v>700.46155575</v>
      </c>
      <c r="AB55" s="27">
        <v>723.16916000000003</v>
      </c>
      <c r="AC55" s="57">
        <v>769.9</v>
      </c>
    </row>
    <row r="56" spans="1:29" ht="15" customHeight="1" x14ac:dyDescent="0.25">
      <c r="A56" s="4" t="s">
        <v>1</v>
      </c>
      <c r="B56" s="37">
        <v>559</v>
      </c>
      <c r="C56" s="37">
        <v>537</v>
      </c>
      <c r="D56" s="38">
        <v>510</v>
      </c>
      <c r="E56" s="38">
        <v>511</v>
      </c>
      <c r="F56" s="38">
        <v>553.6</v>
      </c>
      <c r="G56" s="38">
        <v>505.4</v>
      </c>
      <c r="H56" s="35">
        <v>492.1</v>
      </c>
      <c r="I56" s="22">
        <v>467</v>
      </c>
      <c r="J56" s="22">
        <v>460.5</v>
      </c>
      <c r="K56" s="22">
        <v>523.99999999999989</v>
      </c>
      <c r="L56" s="22">
        <v>493.5</v>
      </c>
      <c r="M56" s="22">
        <v>460.79999999999995</v>
      </c>
      <c r="N56" s="22">
        <v>477</v>
      </c>
      <c r="O56" s="22">
        <v>518.70000000000005</v>
      </c>
      <c r="P56" s="22">
        <v>525.5</v>
      </c>
      <c r="Q56" s="22">
        <v>489.81</v>
      </c>
      <c r="R56" s="22">
        <v>494.49999999999994</v>
      </c>
      <c r="S56" s="22">
        <v>536.79999999999995</v>
      </c>
      <c r="T56" s="22">
        <v>582.54</v>
      </c>
      <c r="U56" s="22">
        <v>672.28708330000006</v>
      </c>
      <c r="V56" s="22">
        <v>722.10999999999979</v>
      </c>
      <c r="W56" s="22">
        <v>732.45</v>
      </c>
      <c r="X56" s="22">
        <v>725.62000000000023</v>
      </c>
      <c r="Y56" s="27">
        <v>712.54000000000019</v>
      </c>
      <c r="Z56" s="27">
        <v>717.37000000000023</v>
      </c>
      <c r="AA56" s="27">
        <v>809.04804128025341</v>
      </c>
      <c r="AB56" s="27">
        <v>626.63330846994552</v>
      </c>
      <c r="AC56" s="57">
        <v>668.4</v>
      </c>
    </row>
    <row r="57" spans="1:29" ht="15" customHeight="1" x14ac:dyDescent="0.25">
      <c r="A57" s="4" t="s">
        <v>2</v>
      </c>
      <c r="B57" s="37">
        <v>415</v>
      </c>
      <c r="C57" s="37">
        <v>395</v>
      </c>
      <c r="D57" s="38">
        <v>409</v>
      </c>
      <c r="E57" s="38">
        <v>372</v>
      </c>
      <c r="F57" s="38">
        <v>366.5</v>
      </c>
      <c r="G57" s="38">
        <v>340.4</v>
      </c>
      <c r="H57" s="35">
        <v>289.2</v>
      </c>
      <c r="I57" s="22">
        <v>288.3</v>
      </c>
      <c r="J57" s="22">
        <v>292.29999999999995</v>
      </c>
      <c r="K57" s="22">
        <v>279.59999999999997</v>
      </c>
      <c r="L57" s="22">
        <v>284.29999999999995</v>
      </c>
      <c r="M57" s="22">
        <v>272.8</v>
      </c>
      <c r="N57" s="22">
        <v>267.24999999999994</v>
      </c>
      <c r="O57" s="22">
        <v>279.99999999999994</v>
      </c>
      <c r="P57" s="22">
        <v>280.40000000000003</v>
      </c>
      <c r="Q57" s="22">
        <v>279</v>
      </c>
      <c r="R57" s="22">
        <v>287.96999999999997</v>
      </c>
      <c r="S57" s="22">
        <v>309.60000000000002</v>
      </c>
      <c r="T57" s="22">
        <v>357.1</v>
      </c>
      <c r="U57" s="22">
        <v>450.52527193699996</v>
      </c>
      <c r="V57" s="22">
        <v>544.60068962999992</v>
      </c>
      <c r="W57" s="22">
        <v>515.83229967074362</v>
      </c>
      <c r="X57" s="22">
        <v>570.83274585939978</v>
      </c>
      <c r="Y57" s="27">
        <v>587.72258287635259</v>
      </c>
      <c r="Z57" s="27">
        <v>621.10464727519127</v>
      </c>
      <c r="AA57" s="27">
        <v>558.0342065520656</v>
      </c>
      <c r="AB57" s="27">
        <v>515.03018282353128</v>
      </c>
      <c r="AC57" s="57">
        <v>543.6</v>
      </c>
    </row>
    <row r="58" spans="1:29" ht="15" customHeight="1" x14ac:dyDescent="0.25">
      <c r="A58" s="4" t="s">
        <v>3</v>
      </c>
      <c r="B58" s="37">
        <v>204</v>
      </c>
      <c r="C58" s="37">
        <v>245</v>
      </c>
      <c r="D58" s="38">
        <v>250</v>
      </c>
      <c r="E58" s="38">
        <v>241</v>
      </c>
      <c r="F58" s="38">
        <v>240.3</v>
      </c>
      <c r="G58" s="38">
        <v>245.8</v>
      </c>
      <c r="H58" s="35">
        <v>286.60000000000002</v>
      </c>
      <c r="I58" s="22">
        <v>265.60000000000002</v>
      </c>
      <c r="J58" s="22">
        <v>256.3</v>
      </c>
      <c r="K58" s="22">
        <v>278.39999999999998</v>
      </c>
      <c r="L58" s="22">
        <v>310</v>
      </c>
      <c r="M58" s="22">
        <v>317</v>
      </c>
      <c r="N58" s="22">
        <v>325.2</v>
      </c>
      <c r="O58" s="22">
        <v>327.29999999999995</v>
      </c>
      <c r="P58" s="22">
        <v>321.90000000000003</v>
      </c>
      <c r="Q58" s="22">
        <v>318.90000000000003</v>
      </c>
      <c r="R58" s="22">
        <v>311.20000000000005</v>
      </c>
      <c r="S58" s="22">
        <v>248.7</v>
      </c>
      <c r="T58" s="22">
        <v>383.69</v>
      </c>
      <c r="U58" s="22">
        <v>199.28</v>
      </c>
      <c r="V58" s="22">
        <v>200.25</v>
      </c>
      <c r="W58" s="22">
        <v>183.49999999999997</v>
      </c>
      <c r="X58" s="22">
        <v>142.41999999999999</v>
      </c>
      <c r="Y58" s="27">
        <v>147.40999999999997</v>
      </c>
      <c r="Z58" s="27">
        <v>180.38714253344665</v>
      </c>
      <c r="AA58" s="27">
        <v>234.58345231356094</v>
      </c>
      <c r="AB58" s="27">
        <v>208.8578523135609</v>
      </c>
      <c r="AC58" s="57">
        <v>253.1</v>
      </c>
    </row>
    <row r="59" spans="1:29" ht="15" customHeight="1" x14ac:dyDescent="0.25">
      <c r="A59" s="4" t="s">
        <v>4</v>
      </c>
      <c r="B59" s="37">
        <v>99</v>
      </c>
      <c r="C59" s="37">
        <v>103</v>
      </c>
      <c r="D59" s="38">
        <v>137</v>
      </c>
      <c r="E59" s="38">
        <v>129</v>
      </c>
      <c r="F59" s="38">
        <v>150.1</v>
      </c>
      <c r="G59" s="38">
        <v>143.1</v>
      </c>
      <c r="H59" s="35">
        <v>152.19999999999999</v>
      </c>
      <c r="I59" s="22">
        <v>168.5</v>
      </c>
      <c r="J59" s="22">
        <v>183.99999999999997</v>
      </c>
      <c r="K59" s="22">
        <v>205.4</v>
      </c>
      <c r="L59" s="22">
        <v>227.9</v>
      </c>
      <c r="M59" s="22">
        <v>260.8</v>
      </c>
      <c r="N59" s="22">
        <v>226.0231</v>
      </c>
      <c r="O59" s="22">
        <v>235.36</v>
      </c>
      <c r="P59" s="22">
        <v>240.56720000000001</v>
      </c>
      <c r="Q59" s="22">
        <v>259.37968999999998</v>
      </c>
      <c r="R59" s="22">
        <v>306.10000000000002</v>
      </c>
      <c r="S59" s="22">
        <v>353.99999999999994</v>
      </c>
      <c r="T59" s="22">
        <v>384.69693946500001</v>
      </c>
      <c r="U59" s="22">
        <v>414.81099750199996</v>
      </c>
      <c r="V59" s="22">
        <v>482.89000000000004</v>
      </c>
      <c r="W59" s="22">
        <v>535.74799999999993</v>
      </c>
      <c r="X59" s="22">
        <v>537.3074959999999</v>
      </c>
      <c r="Y59" s="27">
        <v>549.77</v>
      </c>
      <c r="Z59" s="27">
        <v>597.95774999999992</v>
      </c>
      <c r="AA59" s="27">
        <v>575.11541095890414</v>
      </c>
      <c r="AB59" s="27">
        <v>640.83000000000015</v>
      </c>
      <c r="AC59" s="57">
        <v>658.2</v>
      </c>
    </row>
    <row r="60" spans="1:29" ht="15" customHeight="1" x14ac:dyDescent="0.25">
      <c r="A60" s="4" t="s">
        <v>12</v>
      </c>
      <c r="B60" s="37">
        <v>471</v>
      </c>
      <c r="C60" s="37">
        <v>491</v>
      </c>
      <c r="D60" s="38">
        <v>501</v>
      </c>
      <c r="E60" s="38">
        <v>461</v>
      </c>
      <c r="F60" s="38">
        <v>413.4</v>
      </c>
      <c r="G60" s="38">
        <v>416.1</v>
      </c>
      <c r="H60" s="35">
        <v>383.98</v>
      </c>
      <c r="I60" s="22">
        <v>388.9</v>
      </c>
      <c r="J60" s="22">
        <v>460.90000000000003</v>
      </c>
      <c r="K60" s="22">
        <v>445.08</v>
      </c>
      <c r="L60" s="22">
        <v>397.2</v>
      </c>
      <c r="M60" s="22">
        <v>411.99999999999994</v>
      </c>
      <c r="N60" s="22">
        <v>427.2</v>
      </c>
      <c r="O60" s="22">
        <v>475.38499999999999</v>
      </c>
      <c r="P60" s="22">
        <v>485.00192865000002</v>
      </c>
      <c r="Q60" s="22">
        <v>484.9375</v>
      </c>
      <c r="R60" s="22">
        <v>484.9375</v>
      </c>
      <c r="S60" s="22">
        <v>484.9375</v>
      </c>
      <c r="T60" s="22">
        <v>209.20000000000002</v>
      </c>
      <c r="U60" s="22">
        <v>209</v>
      </c>
      <c r="V60" s="22">
        <v>214.48084524000001</v>
      </c>
      <c r="W60" s="22">
        <v>244.371136909</v>
      </c>
      <c r="X60" s="22">
        <v>260.94732023799997</v>
      </c>
      <c r="Y60" s="27">
        <v>114.7344464285714</v>
      </c>
      <c r="Z60" s="27">
        <v>109.80704761904762</v>
      </c>
      <c r="AA60" s="27">
        <v>308.35298106060606</v>
      </c>
      <c r="AB60" s="27">
        <v>333.9</v>
      </c>
      <c r="AC60" s="57">
        <v>362.2</v>
      </c>
    </row>
    <row r="61" spans="1:29" ht="15" customHeight="1" x14ac:dyDescent="0.25">
      <c r="A61" s="4" t="s">
        <v>5</v>
      </c>
      <c r="B61" s="37">
        <v>266</v>
      </c>
      <c r="C61" s="37">
        <v>281</v>
      </c>
      <c r="D61" s="38">
        <v>266</v>
      </c>
      <c r="E61" s="38">
        <v>273</v>
      </c>
      <c r="F61" s="38">
        <v>254.7</v>
      </c>
      <c r="G61" s="38">
        <v>256.11</v>
      </c>
      <c r="H61" s="35">
        <v>251.52</v>
      </c>
      <c r="I61" s="22">
        <v>261.29999999999995</v>
      </c>
      <c r="J61" s="22">
        <v>278.10000000000002</v>
      </c>
      <c r="K61" s="22">
        <v>299.3</v>
      </c>
      <c r="L61" s="22">
        <v>332.59999999999997</v>
      </c>
      <c r="M61" s="22">
        <v>324.5</v>
      </c>
      <c r="N61" s="22">
        <v>328.62</v>
      </c>
      <c r="O61" s="22">
        <v>368.58000000000004</v>
      </c>
      <c r="P61" s="22">
        <v>341.36</v>
      </c>
      <c r="Q61" s="22">
        <v>360.05999999999995</v>
      </c>
      <c r="R61" s="22">
        <v>407.6</v>
      </c>
      <c r="S61" s="22">
        <v>517.1</v>
      </c>
      <c r="T61" s="22">
        <v>434.41240000000005</v>
      </c>
      <c r="U61" s="22">
        <v>535.33250001399995</v>
      </c>
      <c r="V61" s="22">
        <v>588.66</v>
      </c>
      <c r="W61" s="22">
        <v>624.57749999999999</v>
      </c>
      <c r="X61" s="22">
        <v>608.18999999999994</v>
      </c>
      <c r="Y61" s="27">
        <v>674.52999999999986</v>
      </c>
      <c r="Z61" s="27">
        <v>654.8859354166666</v>
      </c>
      <c r="AA61" s="27">
        <v>717.81000000000017</v>
      </c>
      <c r="AB61" s="27">
        <v>683.10559682661187</v>
      </c>
      <c r="AC61" s="57">
        <v>662.9</v>
      </c>
    </row>
    <row r="62" spans="1:29" ht="15" customHeight="1" x14ac:dyDescent="0.25">
      <c r="A62" s="4" t="s">
        <v>6</v>
      </c>
      <c r="B62" s="37">
        <v>355</v>
      </c>
      <c r="C62" s="37">
        <v>423</v>
      </c>
      <c r="D62" s="38">
        <v>371</v>
      </c>
      <c r="E62" s="38">
        <v>361</v>
      </c>
      <c r="F62" s="38">
        <v>348.5</v>
      </c>
      <c r="G62" s="38">
        <v>345.8</v>
      </c>
      <c r="H62" s="35">
        <v>397.4</v>
      </c>
      <c r="I62" s="22">
        <v>487.20000000000005</v>
      </c>
      <c r="J62" s="22">
        <v>471.4</v>
      </c>
      <c r="K62" s="22">
        <v>441.59999999999997</v>
      </c>
      <c r="L62" s="22">
        <v>505.5</v>
      </c>
      <c r="M62" s="22">
        <v>514.5</v>
      </c>
      <c r="N62" s="22">
        <v>465.40000000000003</v>
      </c>
      <c r="O62" s="22">
        <v>472.79999999999995</v>
      </c>
      <c r="P62" s="22">
        <v>478.2</v>
      </c>
      <c r="Q62" s="22">
        <v>492.1</v>
      </c>
      <c r="R62" s="22">
        <v>542.20000000000005</v>
      </c>
      <c r="S62" s="22">
        <v>539.79999999999995</v>
      </c>
      <c r="T62" s="22">
        <v>559.91000000000008</v>
      </c>
      <c r="U62" s="22">
        <v>600.86</v>
      </c>
      <c r="V62" s="22">
        <v>644.86741964099997</v>
      </c>
      <c r="W62" s="22">
        <v>757.15999999999985</v>
      </c>
      <c r="X62" s="22">
        <v>683.59999999999991</v>
      </c>
      <c r="Y62" s="27">
        <v>729.82</v>
      </c>
      <c r="Z62" s="27">
        <v>795.35000000000014</v>
      </c>
      <c r="AA62" s="27">
        <v>772.46</v>
      </c>
      <c r="AB62" s="27">
        <v>762.58</v>
      </c>
      <c r="AC62" s="57">
        <v>809.8</v>
      </c>
    </row>
    <row r="63" spans="1:29" ht="15" customHeight="1" x14ac:dyDescent="0.25">
      <c r="A63" s="4" t="s">
        <v>7</v>
      </c>
      <c r="B63" s="37">
        <v>71</v>
      </c>
      <c r="C63" s="37">
        <v>73</v>
      </c>
      <c r="D63" s="38">
        <v>74</v>
      </c>
      <c r="E63" s="38">
        <v>87</v>
      </c>
      <c r="F63" s="38">
        <v>76.2</v>
      </c>
      <c r="G63" s="38">
        <v>76.87</v>
      </c>
      <c r="H63" s="35">
        <v>74.63</v>
      </c>
      <c r="I63" s="22">
        <v>85.41</v>
      </c>
      <c r="J63" s="22">
        <v>78.61</v>
      </c>
      <c r="K63" s="22">
        <v>70.2</v>
      </c>
      <c r="L63" s="22">
        <v>64.33</v>
      </c>
      <c r="M63" s="22">
        <v>28.2</v>
      </c>
      <c r="N63" s="22">
        <v>36.9</v>
      </c>
      <c r="O63" s="22">
        <v>34.71</v>
      </c>
      <c r="P63" s="22">
        <v>45.050000000000004</v>
      </c>
      <c r="Q63" s="22">
        <v>39.360000000000007</v>
      </c>
      <c r="R63" s="22">
        <v>41.5</v>
      </c>
      <c r="S63" s="22">
        <v>44</v>
      </c>
      <c r="T63" s="22">
        <v>56.34</v>
      </c>
      <c r="U63" s="22">
        <v>68.100000000000009</v>
      </c>
      <c r="V63" s="22">
        <v>72.94</v>
      </c>
      <c r="W63" s="22">
        <v>63.448252070999999</v>
      </c>
      <c r="X63" s="22">
        <v>55.03</v>
      </c>
      <c r="Y63" s="45">
        <v>57.2</v>
      </c>
      <c r="Z63" s="45">
        <v>46.1</v>
      </c>
      <c r="AA63" s="45">
        <v>44.2</v>
      </c>
      <c r="AB63" s="45">
        <v>54.1</v>
      </c>
      <c r="AC63" s="57">
        <v>70.599999999999994</v>
      </c>
    </row>
    <row r="64" spans="1:29" ht="15" customHeight="1" x14ac:dyDescent="0.25">
      <c r="A64" s="4" t="s">
        <v>8</v>
      </c>
      <c r="B64" s="37">
        <v>255</v>
      </c>
      <c r="C64" s="37">
        <v>243</v>
      </c>
      <c r="D64" s="38">
        <v>283</v>
      </c>
      <c r="E64" s="38">
        <v>334</v>
      </c>
      <c r="F64" s="38">
        <v>350.1</v>
      </c>
      <c r="G64" s="38">
        <v>350</v>
      </c>
      <c r="H64" s="35">
        <v>348</v>
      </c>
      <c r="I64" s="22">
        <v>390</v>
      </c>
      <c r="J64" s="22">
        <v>436</v>
      </c>
      <c r="K64" s="22">
        <v>473.95998559999998</v>
      </c>
      <c r="L64" s="22">
        <v>512.95497479999995</v>
      </c>
      <c r="M64" s="22">
        <v>552.9849676</v>
      </c>
      <c r="N64" s="22">
        <v>594.04996400000005</v>
      </c>
      <c r="O64" s="22">
        <v>636.14996399999995</v>
      </c>
      <c r="P64" s="22">
        <v>679.28496759999996</v>
      </c>
      <c r="Q64" s="22">
        <v>723.45497479999995</v>
      </c>
      <c r="R64" s="22">
        <v>768.65998560000003</v>
      </c>
      <c r="S64" s="22">
        <v>790</v>
      </c>
      <c r="T64" s="22">
        <v>811.03790000000004</v>
      </c>
      <c r="U64" s="22">
        <v>837.42180000000008</v>
      </c>
      <c r="V64" s="22">
        <v>798.54049999999995</v>
      </c>
      <c r="W64" s="22">
        <v>789.65</v>
      </c>
      <c r="X64" s="22">
        <v>785.81899999999996</v>
      </c>
      <c r="Y64" s="27">
        <v>698.42</v>
      </c>
      <c r="Z64" s="27">
        <v>819.3</v>
      </c>
      <c r="AA64" s="27">
        <v>794</v>
      </c>
      <c r="AB64" s="27">
        <v>829.6</v>
      </c>
      <c r="AC64" s="57">
        <f>792.7+28.7</f>
        <v>821.40000000000009</v>
      </c>
    </row>
    <row r="65" spans="1:29" ht="15" customHeight="1" x14ac:dyDescent="0.25">
      <c r="A65" s="4" t="s">
        <v>9</v>
      </c>
      <c r="B65" s="37">
        <v>149</v>
      </c>
      <c r="C65" s="37">
        <v>121</v>
      </c>
      <c r="D65" s="38">
        <v>145</v>
      </c>
      <c r="E65" s="38">
        <v>159</v>
      </c>
      <c r="F65" s="38">
        <v>182.9</v>
      </c>
      <c r="G65" s="38">
        <v>195.7</v>
      </c>
      <c r="H65" s="35">
        <v>165.6</v>
      </c>
      <c r="I65" s="22">
        <v>187</v>
      </c>
      <c r="J65" s="22">
        <v>194.2</v>
      </c>
      <c r="K65" s="22">
        <v>197.9</v>
      </c>
      <c r="L65" s="22">
        <v>192.6</v>
      </c>
      <c r="M65" s="22">
        <v>213</v>
      </c>
      <c r="N65" s="22">
        <v>230.3</v>
      </c>
      <c r="O65" s="22">
        <v>274</v>
      </c>
      <c r="P65" s="22">
        <v>305.5</v>
      </c>
      <c r="Q65" s="22">
        <v>348.34</v>
      </c>
      <c r="R65" s="22">
        <v>357.9</v>
      </c>
      <c r="S65" s="22">
        <v>355</v>
      </c>
      <c r="T65" s="22">
        <v>324.70000000000005</v>
      </c>
      <c r="U65" s="22">
        <v>481.29999999999995</v>
      </c>
      <c r="V65" s="22">
        <v>475.7</v>
      </c>
      <c r="W65" s="22">
        <v>481.3</v>
      </c>
      <c r="X65" s="22">
        <v>478.8</v>
      </c>
      <c r="Y65" s="27">
        <v>497.6</v>
      </c>
      <c r="Z65" s="27">
        <v>478.99999999999994</v>
      </c>
      <c r="AA65" s="27">
        <v>448.6</v>
      </c>
      <c r="AB65" s="27">
        <v>420.53200000000004</v>
      </c>
      <c r="AC65" s="57">
        <v>412.7</v>
      </c>
    </row>
    <row r="66" spans="1:29" ht="15" customHeight="1" x14ac:dyDescent="0.25">
      <c r="A66" s="4" t="s">
        <v>10</v>
      </c>
      <c r="B66" s="37">
        <v>216</v>
      </c>
      <c r="C66" s="37">
        <v>202</v>
      </c>
      <c r="D66" s="38">
        <v>197</v>
      </c>
      <c r="E66" s="38">
        <v>219</v>
      </c>
      <c r="F66" s="38">
        <v>229</v>
      </c>
      <c r="G66" s="38">
        <v>234.43</v>
      </c>
      <c r="H66" s="35">
        <v>206.11</v>
      </c>
      <c r="I66" s="22">
        <v>204.38</v>
      </c>
      <c r="J66" s="22">
        <v>195.08</v>
      </c>
      <c r="K66" s="22">
        <v>187.13</v>
      </c>
      <c r="L66" s="22">
        <v>196.35</v>
      </c>
      <c r="M66" s="22">
        <v>209</v>
      </c>
      <c r="N66" s="22">
        <v>200.53</v>
      </c>
      <c r="O66" s="22">
        <v>216.26000000000002</v>
      </c>
      <c r="P66" s="22">
        <v>253.86</v>
      </c>
      <c r="Q66" s="22">
        <v>286.61</v>
      </c>
      <c r="R66" s="22">
        <v>300.90000000000003</v>
      </c>
      <c r="S66" s="22">
        <v>307.20000000000005</v>
      </c>
      <c r="T66" s="22">
        <v>370.67</v>
      </c>
      <c r="U66" s="22">
        <v>352.49</v>
      </c>
      <c r="V66" s="22">
        <v>372.48</v>
      </c>
      <c r="W66" s="22">
        <v>404.76000000000005</v>
      </c>
      <c r="X66" s="22">
        <v>441.70999999999964</v>
      </c>
      <c r="Y66" s="27">
        <v>461.61999999999972</v>
      </c>
      <c r="Z66" s="27">
        <v>435.80999999999966</v>
      </c>
      <c r="AA66" s="27">
        <v>406.96999999999969</v>
      </c>
      <c r="AB66" s="27">
        <v>309.12999999999971</v>
      </c>
      <c r="AC66" s="57">
        <v>321.3</v>
      </c>
    </row>
    <row r="67" spans="1:29" ht="15" customHeight="1" x14ac:dyDescent="0.25">
      <c r="A67" s="49" t="s">
        <v>124</v>
      </c>
      <c r="B67" s="37">
        <v>246</v>
      </c>
      <c r="C67" s="37">
        <v>300</v>
      </c>
      <c r="D67" s="38">
        <v>318</v>
      </c>
      <c r="E67" s="38">
        <v>351</v>
      </c>
      <c r="F67" s="38">
        <v>367.2</v>
      </c>
      <c r="G67" s="38">
        <v>404.8</v>
      </c>
      <c r="H67" s="35">
        <v>427</v>
      </c>
      <c r="I67" s="22">
        <v>409.5</v>
      </c>
      <c r="J67" s="22">
        <v>392</v>
      </c>
      <c r="K67" s="22">
        <v>406</v>
      </c>
      <c r="L67" s="22">
        <v>370</v>
      </c>
      <c r="M67" s="22">
        <v>378</v>
      </c>
      <c r="N67" s="22">
        <v>382.2</v>
      </c>
      <c r="O67" s="22">
        <v>390</v>
      </c>
      <c r="P67" s="22">
        <v>392</v>
      </c>
      <c r="Q67" s="22">
        <v>377</v>
      </c>
      <c r="R67" s="22">
        <v>308.24</v>
      </c>
      <c r="S67" s="22">
        <v>331</v>
      </c>
      <c r="T67" s="22">
        <v>297.27</v>
      </c>
      <c r="U67" s="22">
        <v>327.60000000000002</v>
      </c>
      <c r="V67" s="22">
        <v>324</v>
      </c>
      <c r="W67" s="22">
        <v>421.6</v>
      </c>
      <c r="X67" s="22">
        <v>448.20000000000005</v>
      </c>
      <c r="Y67" s="27">
        <v>434.22</v>
      </c>
      <c r="Z67" s="27">
        <v>406.6</v>
      </c>
      <c r="AA67" s="27">
        <v>406.6</v>
      </c>
      <c r="AB67" s="27">
        <v>310.10000000000002</v>
      </c>
      <c r="AC67" s="57">
        <v>302.60000000000002</v>
      </c>
    </row>
    <row r="68" spans="1:29" ht="15" customHeight="1" x14ac:dyDescent="0.25">
      <c r="A68" s="4" t="s">
        <v>11</v>
      </c>
      <c r="B68" s="37"/>
      <c r="C68" s="37"/>
      <c r="D68" s="38"/>
      <c r="E68" s="38"/>
      <c r="F68" s="38">
        <v>10.3</v>
      </c>
      <c r="G68" s="38">
        <v>3.2</v>
      </c>
      <c r="H68" s="35">
        <v>2.2999999999999998</v>
      </c>
      <c r="I68" s="22">
        <v>3</v>
      </c>
      <c r="J68" s="22">
        <v>3.6</v>
      </c>
      <c r="K68" s="22">
        <v>1</v>
      </c>
      <c r="L68" s="22">
        <v>2</v>
      </c>
      <c r="M68" s="22">
        <v>2</v>
      </c>
      <c r="N68" s="22">
        <v>2</v>
      </c>
      <c r="O68" s="22">
        <v>2.57</v>
      </c>
      <c r="P68" s="22">
        <v>3.6</v>
      </c>
      <c r="Q68" s="22">
        <v>5.2</v>
      </c>
      <c r="R68" s="22">
        <v>1</v>
      </c>
      <c r="S68" s="22">
        <v>3</v>
      </c>
      <c r="T68" s="22"/>
      <c r="U68" s="22"/>
      <c r="V68" s="22"/>
      <c r="W68" s="22"/>
      <c r="X68" s="22">
        <v>3.6999999999999997</v>
      </c>
      <c r="Y68" s="27">
        <v>0</v>
      </c>
      <c r="Z68" s="27">
        <v>1.5</v>
      </c>
      <c r="AA68" s="27">
        <v>1.1499999999999999</v>
      </c>
      <c r="AB68" s="27">
        <v>0.6</v>
      </c>
      <c r="AC68" s="57">
        <v>18.399999999999999</v>
      </c>
    </row>
    <row r="69" spans="1:29" s="3" customFormat="1" ht="15" customHeight="1" x14ac:dyDescent="0.25">
      <c r="A69" s="3" t="s">
        <v>13</v>
      </c>
      <c r="B69" s="39">
        <f t="shared" ref="B69:H69" si="4">SUM(B55:B68)</f>
        <v>3729</v>
      </c>
      <c r="C69" s="39">
        <f t="shared" si="4"/>
        <v>3822</v>
      </c>
      <c r="D69" s="39">
        <f t="shared" si="4"/>
        <v>3875</v>
      </c>
      <c r="E69" s="39">
        <f t="shared" si="4"/>
        <v>3909</v>
      </c>
      <c r="F69" s="39">
        <f t="shared" si="4"/>
        <v>3909.1999999999994</v>
      </c>
      <c r="G69" s="39">
        <f t="shared" si="4"/>
        <v>3910.81</v>
      </c>
      <c r="H69" s="36">
        <f t="shared" si="4"/>
        <v>3845.440000000001</v>
      </c>
      <c r="I69" s="28">
        <f t="shared" ref="I69:Z69" si="5">SUM(I55:I68)</f>
        <v>3756.09</v>
      </c>
      <c r="J69" s="28">
        <f t="shared" si="5"/>
        <v>3859.99</v>
      </c>
      <c r="K69" s="28">
        <f t="shared" si="5"/>
        <v>3955.3699855999998</v>
      </c>
      <c r="L69" s="28">
        <f t="shared" si="5"/>
        <v>4018.5349747999999</v>
      </c>
      <c r="M69" s="28">
        <f t="shared" si="5"/>
        <v>4118.6849676000002</v>
      </c>
      <c r="N69" s="28">
        <f t="shared" si="5"/>
        <v>4098.3730640000012</v>
      </c>
      <c r="O69" s="28">
        <f t="shared" si="5"/>
        <v>4362.9949640000004</v>
      </c>
      <c r="P69" s="28">
        <f t="shared" si="5"/>
        <v>4486.8240962500004</v>
      </c>
      <c r="Q69" s="28">
        <f t="shared" si="5"/>
        <v>4593.5117897999999</v>
      </c>
      <c r="R69" s="28">
        <f t="shared" si="5"/>
        <v>4741.3789097699992</v>
      </c>
      <c r="S69" s="28">
        <f t="shared" si="5"/>
        <v>4961.5374999999995</v>
      </c>
      <c r="T69" s="28">
        <f t="shared" si="5"/>
        <v>5226.2368639649958</v>
      </c>
      <c r="U69" s="28">
        <f t="shared" si="5"/>
        <v>5685.6004997809951</v>
      </c>
      <c r="V69" s="28">
        <f t="shared" si="5"/>
        <v>6023.0403098169954</v>
      </c>
      <c r="W69" s="28">
        <f t="shared" si="5"/>
        <v>6372.7343432517391</v>
      </c>
      <c r="X69" s="28">
        <f t="shared" si="5"/>
        <v>6369.6507543473963</v>
      </c>
      <c r="Y69" s="28">
        <f t="shared" si="5"/>
        <v>6312.6778353049203</v>
      </c>
      <c r="Z69" s="28">
        <f t="shared" si="5"/>
        <v>6548.5635335943534</v>
      </c>
      <c r="AA69" s="28">
        <f>SUM(AA55:AA68)</f>
        <v>6777.3856479153901</v>
      </c>
      <c r="AB69" s="28">
        <f>SUM(AB55:AB68)</f>
        <v>6418.1681004336515</v>
      </c>
      <c r="AC69" s="62">
        <f>SUM(AC55:AC68)</f>
        <v>6675.1</v>
      </c>
    </row>
    <row r="70" spans="1:29" s="3" customFormat="1" ht="15" customHeight="1" x14ac:dyDescent="0.25">
      <c r="I70" s="24"/>
      <c r="J70" s="24"/>
      <c r="K70" s="24"/>
      <c r="L70" s="24"/>
      <c r="M70" s="24"/>
      <c r="N70" s="24"/>
      <c r="O70" s="24"/>
      <c r="P70" s="24"/>
      <c r="Q70" s="24"/>
      <c r="R70" s="24"/>
      <c r="S70" s="24"/>
      <c r="T70" s="24"/>
      <c r="U70" s="24"/>
      <c r="V70" s="24"/>
      <c r="W70" s="24"/>
      <c r="X70" s="24"/>
    </row>
    <row r="71" spans="1:29" s="3" customFormat="1" ht="15" customHeight="1" x14ac:dyDescent="0.25">
      <c r="A71" s="3" t="s">
        <v>46</v>
      </c>
      <c r="I71" s="24"/>
      <c r="J71" s="24"/>
      <c r="K71" s="24"/>
      <c r="L71" s="24"/>
      <c r="M71" s="24"/>
      <c r="N71" s="24"/>
      <c r="O71" s="24"/>
      <c r="P71" s="24"/>
      <c r="Q71" s="24"/>
      <c r="R71" s="24"/>
      <c r="S71" s="24"/>
      <c r="T71" s="24"/>
      <c r="U71" s="24"/>
      <c r="V71" s="24"/>
      <c r="W71" s="24"/>
      <c r="X71" s="24"/>
    </row>
    <row r="72" spans="1:29" s="3" customFormat="1" ht="15" customHeight="1" x14ac:dyDescent="0.25">
      <c r="B72" s="3">
        <v>1990</v>
      </c>
      <c r="C72" s="3">
        <v>1991</v>
      </c>
      <c r="D72" s="3">
        <v>1992</v>
      </c>
      <c r="E72" s="3">
        <v>1993</v>
      </c>
      <c r="F72" s="3">
        <v>1994</v>
      </c>
      <c r="G72" s="3">
        <v>1995</v>
      </c>
      <c r="H72" s="3">
        <v>1996</v>
      </c>
      <c r="I72" s="30">
        <v>1997</v>
      </c>
      <c r="J72" s="30">
        <v>1998</v>
      </c>
      <c r="K72" s="30">
        <v>1999</v>
      </c>
      <c r="L72" s="30">
        <v>2000</v>
      </c>
      <c r="M72" s="30">
        <v>2001</v>
      </c>
      <c r="N72" s="30">
        <v>2002</v>
      </c>
      <c r="O72" s="30">
        <v>2003</v>
      </c>
      <c r="P72" s="30">
        <v>2004</v>
      </c>
      <c r="Q72" s="30">
        <v>2005</v>
      </c>
      <c r="R72" s="30">
        <v>2006</v>
      </c>
      <c r="S72" s="30">
        <v>2007</v>
      </c>
      <c r="T72" s="31">
        <v>2008</v>
      </c>
      <c r="U72" s="31">
        <v>2009</v>
      </c>
      <c r="V72" s="31">
        <v>2010</v>
      </c>
      <c r="W72" s="31">
        <v>2011</v>
      </c>
      <c r="X72" s="31">
        <v>2012</v>
      </c>
      <c r="Y72" s="31">
        <v>2013</v>
      </c>
      <c r="Z72" s="30">
        <v>2014</v>
      </c>
      <c r="AA72" s="31">
        <v>2015</v>
      </c>
      <c r="AB72" s="3">
        <v>2016</v>
      </c>
      <c r="AC72" s="3">
        <v>2017</v>
      </c>
    </row>
    <row r="73" spans="1:29" ht="15" customHeight="1" x14ac:dyDescent="0.25">
      <c r="A73" s="4" t="s">
        <v>15</v>
      </c>
      <c r="B73" s="25">
        <f t="shared" ref="B73:AA73" si="6">+B35/B18*100</f>
        <v>57.972158438576351</v>
      </c>
      <c r="C73" s="25">
        <f t="shared" si="6"/>
        <v>57.397154670965037</v>
      </c>
      <c r="D73" s="25">
        <f t="shared" si="6"/>
        <v>57.117117117117125</v>
      </c>
      <c r="E73" s="25">
        <f t="shared" si="6"/>
        <v>56.556210611912995</v>
      </c>
      <c r="F73" s="25">
        <f t="shared" si="6"/>
        <v>56.71005447428211</v>
      </c>
      <c r="G73" s="25">
        <f t="shared" si="6"/>
        <v>56.354100136880923</v>
      </c>
      <c r="H73" s="25">
        <f t="shared" si="6"/>
        <v>55.518928590409054</v>
      </c>
      <c r="I73" s="25">
        <f t="shared" si="6"/>
        <v>54.709904346576131</v>
      </c>
      <c r="J73" s="25">
        <f t="shared" si="6"/>
        <v>53.479374880873223</v>
      </c>
      <c r="K73" s="25">
        <f t="shared" si="6"/>
        <v>52.5909387702727</v>
      </c>
      <c r="L73" s="25">
        <f t="shared" si="6"/>
        <v>51.805641348627987</v>
      </c>
      <c r="M73" s="25">
        <f t="shared" si="6"/>
        <v>50.992992334838647</v>
      </c>
      <c r="N73" s="25">
        <f t="shared" si="6"/>
        <v>50.042803891713547</v>
      </c>
      <c r="O73" s="25">
        <f t="shared" si="6"/>
        <v>48.295911987281706</v>
      </c>
      <c r="P73" s="25">
        <f t="shared" si="6"/>
        <v>47.977243200098215</v>
      </c>
      <c r="Q73" s="25">
        <f t="shared" si="6"/>
        <v>47.34812985971071</v>
      </c>
      <c r="R73" s="25">
        <f t="shared" si="6"/>
        <v>46.884423268731872</v>
      </c>
      <c r="S73" s="25">
        <f t="shared" si="6"/>
        <v>45.800972711387566</v>
      </c>
      <c r="T73" s="25">
        <f t="shared" si="6"/>
        <v>46.767496454345675</v>
      </c>
      <c r="U73" s="25">
        <f t="shared" si="6"/>
        <v>45.813106724695935</v>
      </c>
      <c r="V73" s="25">
        <f t="shared" si="6"/>
        <v>44.740030787859993</v>
      </c>
      <c r="W73" s="25">
        <f t="shared" si="6"/>
        <v>42.922402210951915</v>
      </c>
      <c r="X73" s="25">
        <f t="shared" si="6"/>
        <v>42.490068023890622</v>
      </c>
      <c r="Y73" s="25">
        <f t="shared" si="6"/>
        <v>42.787600425663669</v>
      </c>
      <c r="Z73" s="25">
        <f t="shared" si="6"/>
        <v>42.610447648876274</v>
      </c>
      <c r="AA73" s="25">
        <f t="shared" si="6"/>
        <v>42.615291575452005</v>
      </c>
      <c r="AB73" s="25">
        <f t="shared" ref="AB73:AC73" si="7">+AB35/AB18*100</f>
        <v>43.925890102635243</v>
      </c>
      <c r="AC73" s="25">
        <f t="shared" si="7"/>
        <v>43.159853418649256</v>
      </c>
    </row>
    <row r="74" spans="1:29" ht="15" customHeight="1" x14ac:dyDescent="0.25">
      <c r="A74" s="4" t="s">
        <v>16</v>
      </c>
      <c r="B74" s="25">
        <f t="shared" ref="B74:AA74" si="8">+B52/B18*100</f>
        <v>15.298507462686567</v>
      </c>
      <c r="C74" s="25">
        <f t="shared" si="8"/>
        <v>15.831522881771672</v>
      </c>
      <c r="D74" s="25">
        <f t="shared" si="8"/>
        <v>16.029106029106028</v>
      </c>
      <c r="E74" s="25">
        <f t="shared" si="8"/>
        <v>16.954665582435453</v>
      </c>
      <c r="F74" s="25">
        <f t="shared" si="8"/>
        <v>16.529112260819577</v>
      </c>
      <c r="G74" s="25">
        <f t="shared" si="8"/>
        <v>16.753646662986259</v>
      </c>
      <c r="H74" s="25">
        <f t="shared" si="8"/>
        <v>17.232121029601938</v>
      </c>
      <c r="I74" s="25">
        <f t="shared" si="8"/>
        <v>17.732971274614982</v>
      </c>
      <c r="J74" s="25">
        <f t="shared" si="8"/>
        <v>18.439515606880914</v>
      </c>
      <c r="K74" s="25">
        <f t="shared" si="8"/>
        <v>19.54063341401331</v>
      </c>
      <c r="L74" s="25">
        <f t="shared" si="8"/>
        <v>20.642857088884895</v>
      </c>
      <c r="M74" s="25">
        <f t="shared" si="8"/>
        <v>21.400381840350132</v>
      </c>
      <c r="N74" s="25">
        <f t="shared" si="8"/>
        <v>23.001814225390298</v>
      </c>
      <c r="O74" s="25">
        <f t="shared" si="8"/>
        <v>23.882743512670814</v>
      </c>
      <c r="P74" s="25">
        <f t="shared" si="8"/>
        <v>23.987537475352646</v>
      </c>
      <c r="Q74" s="25">
        <f t="shared" si="8"/>
        <v>24.946541231760154</v>
      </c>
      <c r="R74" s="25">
        <f t="shared" si="8"/>
        <v>24.632221196544155</v>
      </c>
      <c r="S74" s="25">
        <f t="shared" si="8"/>
        <v>24.164670468276348</v>
      </c>
      <c r="T74" s="25">
        <f t="shared" si="8"/>
        <v>23.616224862483609</v>
      </c>
      <c r="U74" s="25">
        <f t="shared" si="8"/>
        <v>23.163735006274791</v>
      </c>
      <c r="V74" s="25">
        <f t="shared" si="8"/>
        <v>23.388993848565807</v>
      </c>
      <c r="W74" s="25">
        <f t="shared" si="8"/>
        <v>24.698946672109095</v>
      </c>
      <c r="X74" s="25">
        <f t="shared" si="8"/>
        <v>24.991786185147859</v>
      </c>
      <c r="Y74" s="25">
        <f t="shared" si="8"/>
        <v>25.537961224564405</v>
      </c>
      <c r="Z74" s="25">
        <f t="shared" si="8"/>
        <v>25.359702795571831</v>
      </c>
      <c r="AA74" s="25">
        <f t="shared" si="8"/>
        <v>24.726279637010016</v>
      </c>
      <c r="AB74" s="25">
        <f t="shared" ref="AB74:AC74" si="9">+AB52/AB18*100</f>
        <v>24.94967251527417</v>
      </c>
      <c r="AC74" s="25">
        <f t="shared" si="9"/>
        <v>25.155695217118879</v>
      </c>
    </row>
    <row r="75" spans="1:29" ht="15" customHeight="1" x14ac:dyDescent="0.25">
      <c r="A75" s="4" t="s">
        <v>17</v>
      </c>
      <c r="B75" s="25">
        <f t="shared" ref="B75:Z75" si="10">+B69/B18*100</f>
        <v>26.758036739380024</v>
      </c>
      <c r="C75" s="25">
        <f t="shared" si="10"/>
        <v>26.785338846450347</v>
      </c>
      <c r="D75" s="25">
        <f t="shared" si="10"/>
        <v>26.853776853776857</v>
      </c>
      <c r="E75" s="25">
        <f t="shared" si="10"/>
        <v>26.489123805651555</v>
      </c>
      <c r="F75" s="25">
        <f t="shared" si="10"/>
        <v>26.752621061564142</v>
      </c>
      <c r="G75" s="25">
        <f t="shared" si="10"/>
        <v>26.886753213539048</v>
      </c>
      <c r="H75" s="25">
        <f t="shared" si="10"/>
        <v>27.248950379989029</v>
      </c>
      <c r="I75" s="25">
        <f t="shared" si="10"/>
        <v>27.558591786565739</v>
      </c>
      <c r="J75" s="25">
        <f t="shared" si="10"/>
        <v>28.081109512245874</v>
      </c>
      <c r="K75" s="25">
        <f t="shared" si="10"/>
        <v>27.868427818532275</v>
      </c>
      <c r="L75" s="25">
        <f t="shared" si="10"/>
        <v>27.551501561801494</v>
      </c>
      <c r="M75" s="25">
        <f t="shared" si="10"/>
        <v>27.608636806323428</v>
      </c>
      <c r="N75" s="25">
        <f t="shared" si="10"/>
        <v>26.957486716494373</v>
      </c>
      <c r="O75" s="25">
        <f t="shared" si="10"/>
        <v>27.85965716203987</v>
      </c>
      <c r="P75" s="25">
        <f t="shared" si="10"/>
        <v>28.040969603269282</v>
      </c>
      <c r="Q75" s="25">
        <f t="shared" si="10"/>
        <v>27.706414605137414</v>
      </c>
      <c r="R75" s="25">
        <f t="shared" si="10"/>
        <v>28.481373228576977</v>
      </c>
      <c r="S75" s="25">
        <f t="shared" si="10"/>
        <v>30.050710000575386</v>
      </c>
      <c r="T75" s="25">
        <f t="shared" si="10"/>
        <v>29.616278683329401</v>
      </c>
      <c r="U75" s="25">
        <f t="shared" si="10"/>
        <v>31.023158269001993</v>
      </c>
      <c r="V75" s="25">
        <f t="shared" si="10"/>
        <v>31.870975363082088</v>
      </c>
      <c r="W75" s="25">
        <f t="shared" si="10"/>
        <v>32.378651116959311</v>
      </c>
      <c r="X75" s="25">
        <f t="shared" si="10"/>
        <v>32.517737382527777</v>
      </c>
      <c r="Y75" s="25">
        <f t="shared" si="10"/>
        <v>31.674202524729466</v>
      </c>
      <c r="Z75" s="25">
        <f t="shared" si="10"/>
        <v>32.029849555551884</v>
      </c>
      <c r="AA75" s="25">
        <f>+AA69/AA18*100</f>
        <v>32.658428787537972</v>
      </c>
      <c r="AB75" s="25">
        <f>+AB69/AB18*100</f>
        <v>31.123952446950859</v>
      </c>
      <c r="AC75" s="25">
        <f>+AC69/AC18*100</f>
        <v>31.685400725311869</v>
      </c>
    </row>
  </sheetData>
  <pageMargins left="0.70866141732283472" right="0.70866141732283472" top="0.74803149606299213" bottom="0.74803149606299213" header="0.31496062992125984" footer="0.31496062992125984"/>
  <pageSetup paperSize="9" scale="61" orientation="portrait" r:id="rId1"/>
  <headerFooter>
    <oddFooter>&amp;L&amp;Z&amp;F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7"/>
  <sheetViews>
    <sheetView tabSelected="1" zoomScaleNormal="100" workbookViewId="0">
      <pane xSplit="1" topLeftCell="B1" activePane="topRight" state="frozen"/>
      <selection pane="topRight" activeCell="Y25" sqref="Y25"/>
    </sheetView>
  </sheetViews>
  <sheetFormatPr defaultRowHeight="15" customHeight="1" x14ac:dyDescent="0.25"/>
  <cols>
    <col min="1" max="1" width="11.28515625" style="10" customWidth="1"/>
    <col min="2" max="20" width="7.7109375" style="10" customWidth="1"/>
    <col min="21" max="16384" width="9.140625" style="10"/>
  </cols>
  <sheetData>
    <row r="1" spans="1:27" ht="15" customHeight="1" x14ac:dyDescent="0.25">
      <c r="A1" s="8" t="s">
        <v>43</v>
      </c>
    </row>
    <row r="3" spans="1:27" ht="15" customHeight="1" x14ac:dyDescent="0.25">
      <c r="A3" s="8" t="s">
        <v>44</v>
      </c>
      <c r="B3" s="8">
        <v>1997</v>
      </c>
      <c r="C3" s="8">
        <v>1998</v>
      </c>
      <c r="D3" s="8">
        <v>1999</v>
      </c>
      <c r="E3" s="8">
        <v>2000</v>
      </c>
      <c r="F3" s="8">
        <v>2001</v>
      </c>
      <c r="G3" s="8">
        <v>2002</v>
      </c>
      <c r="H3" s="8">
        <v>2003</v>
      </c>
      <c r="I3" s="8">
        <v>2004</v>
      </c>
      <c r="J3" s="8">
        <v>2005</v>
      </c>
      <c r="K3" s="8">
        <v>2006</v>
      </c>
      <c r="L3" s="8">
        <v>2007</v>
      </c>
      <c r="M3" s="8">
        <v>2008</v>
      </c>
      <c r="N3" s="8">
        <v>2009</v>
      </c>
      <c r="O3" s="8">
        <v>2010</v>
      </c>
      <c r="P3" s="8">
        <v>2011</v>
      </c>
      <c r="Q3" s="8">
        <v>2012</v>
      </c>
      <c r="R3" s="8">
        <v>2013</v>
      </c>
      <c r="S3" s="20">
        <v>2014</v>
      </c>
      <c r="T3" s="8">
        <v>2015</v>
      </c>
      <c r="U3" s="8">
        <v>2016</v>
      </c>
      <c r="V3" s="8">
        <v>2017</v>
      </c>
    </row>
    <row r="4" spans="1:27" ht="15" customHeight="1" x14ac:dyDescent="0.25">
      <c r="A4" s="10" t="s">
        <v>34</v>
      </c>
      <c r="B4" s="22">
        <v>897.5</v>
      </c>
      <c r="C4" s="22">
        <v>862</v>
      </c>
      <c r="D4" s="22">
        <v>867</v>
      </c>
      <c r="E4" s="22">
        <v>794</v>
      </c>
      <c r="F4" s="22">
        <v>839</v>
      </c>
      <c r="G4" s="22">
        <v>852.7</v>
      </c>
      <c r="H4" s="22">
        <v>857</v>
      </c>
      <c r="I4" s="22">
        <v>860</v>
      </c>
      <c r="J4" s="22">
        <v>867</v>
      </c>
      <c r="K4" s="22">
        <v>754.03</v>
      </c>
      <c r="L4" s="22">
        <v>778</v>
      </c>
      <c r="M4" s="22">
        <v>725.1400000000001</v>
      </c>
      <c r="N4" s="22">
        <v>808.4</v>
      </c>
      <c r="O4" s="22">
        <v>818</v>
      </c>
      <c r="P4" s="22">
        <v>941.6</v>
      </c>
      <c r="Q4" s="22">
        <v>982.80000000000007</v>
      </c>
      <c r="R4" s="22">
        <v>1000.4300000000001</v>
      </c>
      <c r="S4" s="22">
        <v>966.40000000000009</v>
      </c>
      <c r="T4" s="22">
        <v>966.40000000000009</v>
      </c>
      <c r="U4" s="22">
        <v>960.7</v>
      </c>
      <c r="V4" s="10">
        <v>986.1</v>
      </c>
    </row>
    <row r="5" spans="1:27" ht="15" customHeight="1" x14ac:dyDescent="0.25">
      <c r="A5" s="10" t="s">
        <v>35</v>
      </c>
      <c r="B5" s="22">
        <v>2865.4000000999999</v>
      </c>
      <c r="C5" s="22">
        <v>3021.9399999999996</v>
      </c>
      <c r="D5" s="22">
        <v>3049.5000000000005</v>
      </c>
      <c r="E5" s="22">
        <v>3201.9999999999995</v>
      </c>
      <c r="F5" s="22">
        <v>3249</v>
      </c>
      <c r="G5" s="22">
        <v>3323.93</v>
      </c>
      <c r="H5" s="22">
        <v>3366.85</v>
      </c>
      <c r="I5" s="22">
        <v>3155.2</v>
      </c>
      <c r="J5" s="22">
        <v>3391.4603999999999</v>
      </c>
      <c r="K5" s="22">
        <v>3359.1452666999994</v>
      </c>
      <c r="L5" s="22">
        <v>3348.5</v>
      </c>
      <c r="M5" s="22">
        <v>3200.0369639999999</v>
      </c>
      <c r="N5" s="22">
        <v>3221.42421676</v>
      </c>
      <c r="O5" s="22">
        <v>3245.0368499999995</v>
      </c>
      <c r="P5" s="22">
        <v>3323.0235062600004</v>
      </c>
      <c r="Q5" s="22">
        <v>3262.4700678569998</v>
      </c>
      <c r="R5" s="22">
        <v>3335.8359130952381</v>
      </c>
      <c r="S5" s="22">
        <v>3580.1638982142863</v>
      </c>
      <c r="T5" s="22">
        <v>3790.0227928571439</v>
      </c>
      <c r="U5" s="22">
        <v>3699.2396315382516</v>
      </c>
      <c r="V5" s="10">
        <v>3815.5</v>
      </c>
    </row>
    <row r="6" spans="1:27" ht="15" customHeight="1" x14ac:dyDescent="0.25">
      <c r="A6" s="10" t="s">
        <v>36</v>
      </c>
      <c r="B6" s="22">
        <v>2675.1099999999997</v>
      </c>
      <c r="C6" s="22">
        <v>2735.49</v>
      </c>
      <c r="D6" s="22">
        <v>2740.8144440000001</v>
      </c>
      <c r="E6" s="22">
        <v>2774.3388890000001</v>
      </c>
      <c r="F6" s="22">
        <v>2838.1333329999998</v>
      </c>
      <c r="G6" s="22">
        <v>2922.3677779999998</v>
      </c>
      <c r="H6" s="22">
        <v>3004.372222</v>
      </c>
      <c r="I6" s="22">
        <v>3230.4666670000001</v>
      </c>
      <c r="J6" s="22">
        <v>3300.7211109999998</v>
      </c>
      <c r="K6" s="22">
        <v>3322.9555559999999</v>
      </c>
      <c r="L6" s="22">
        <v>3302.3</v>
      </c>
      <c r="M6" s="22">
        <v>3315.4009999999998</v>
      </c>
      <c r="N6" s="22">
        <v>3459.4430000000002</v>
      </c>
      <c r="O6" s="22">
        <v>3441.2950000000001</v>
      </c>
      <c r="P6" s="22">
        <v>3482.4799999999996</v>
      </c>
      <c r="Q6" s="22">
        <v>3482.684999999999</v>
      </c>
      <c r="R6" s="22">
        <v>3641.8899999999994</v>
      </c>
      <c r="S6" s="22">
        <v>3644.9999999999995</v>
      </c>
      <c r="T6" s="22">
        <v>3704.2929999999997</v>
      </c>
      <c r="U6" s="22">
        <v>3803.1839999999993</v>
      </c>
      <c r="V6" s="10">
        <v>3999.3</v>
      </c>
    </row>
    <row r="7" spans="1:27" ht="15" customHeight="1" x14ac:dyDescent="0.25">
      <c r="A7" s="10" t="s">
        <v>37</v>
      </c>
      <c r="B7" s="22">
        <v>2963.5</v>
      </c>
      <c r="C7" s="22">
        <v>2971.1000000000004</v>
      </c>
      <c r="D7" s="22">
        <v>3285.22</v>
      </c>
      <c r="E7" s="22">
        <v>3676.5</v>
      </c>
      <c r="F7" s="22">
        <v>3835.2999999999993</v>
      </c>
      <c r="G7" s="22">
        <v>3871.92</v>
      </c>
      <c r="H7" s="22">
        <v>4108.5174999999999</v>
      </c>
      <c r="I7" s="22">
        <v>4167.5124999999998</v>
      </c>
      <c r="J7" s="22">
        <v>4394.3799999999992</v>
      </c>
      <c r="K7" s="22">
        <v>4526.4799999999996</v>
      </c>
      <c r="L7" s="22">
        <v>4633.3799999999992</v>
      </c>
      <c r="M7" s="22">
        <v>5563.1509579999938</v>
      </c>
      <c r="N7" s="22">
        <v>5638.3619834599922</v>
      </c>
      <c r="O7" s="22">
        <v>6013.494321249992</v>
      </c>
      <c r="P7" s="22">
        <v>6477.3524417964281</v>
      </c>
      <c r="Q7" s="22">
        <v>6161.6156644829816</v>
      </c>
      <c r="R7" s="22">
        <v>6211.6119504999933</v>
      </c>
      <c r="S7" s="22">
        <v>6447.877301782235</v>
      </c>
      <c r="T7" s="22">
        <v>6423.1041951347215</v>
      </c>
      <c r="U7" s="22">
        <v>6381.5480985829126</v>
      </c>
      <c r="V7" s="10">
        <v>6444.2</v>
      </c>
    </row>
    <row r="8" spans="1:27" ht="15" customHeight="1" x14ac:dyDescent="0.25">
      <c r="A8" s="10" t="s">
        <v>38</v>
      </c>
      <c r="B8" s="22">
        <v>574.28000000000009</v>
      </c>
      <c r="C8" s="22">
        <v>603.6</v>
      </c>
      <c r="D8" s="22">
        <v>636.31999999999994</v>
      </c>
      <c r="E8" s="22">
        <v>642.5</v>
      </c>
      <c r="F8" s="22">
        <v>638.80000000000007</v>
      </c>
      <c r="G8" s="22">
        <v>698.43000000000006</v>
      </c>
      <c r="H8" s="22">
        <v>782.02</v>
      </c>
      <c r="I8" s="22">
        <v>804.47000000000014</v>
      </c>
      <c r="J8" s="22">
        <v>826.75491799999998</v>
      </c>
      <c r="K8" s="22">
        <v>852</v>
      </c>
      <c r="L8" s="22">
        <v>764.2</v>
      </c>
      <c r="M8" s="22">
        <v>885.1099999999999</v>
      </c>
      <c r="N8" s="22">
        <v>1086.2315726300001</v>
      </c>
      <c r="O8" s="22">
        <v>1072.89906142</v>
      </c>
      <c r="P8" s="22">
        <v>1084.9791053778763</v>
      </c>
      <c r="Q8" s="22">
        <v>1159.9723529073901</v>
      </c>
      <c r="R8" s="22">
        <v>1195.5743804876192</v>
      </c>
      <c r="S8" s="22">
        <v>1172.4997521641578</v>
      </c>
      <c r="T8" s="22">
        <v>1163.8619267394436</v>
      </c>
      <c r="U8" s="22">
        <v>1119.811322287562</v>
      </c>
      <c r="V8" s="10">
        <v>1155.9000000000001</v>
      </c>
    </row>
    <row r="9" spans="1:27" ht="15" customHeight="1" x14ac:dyDescent="0.25">
      <c r="A9" s="10" t="s">
        <v>39</v>
      </c>
      <c r="B9" s="22">
        <v>644.89999999999986</v>
      </c>
      <c r="C9" s="22">
        <v>636.21</v>
      </c>
      <c r="D9" s="22">
        <v>633.79999999999995</v>
      </c>
      <c r="E9" s="22">
        <v>638.69999999999982</v>
      </c>
      <c r="F9" s="22">
        <v>666.4</v>
      </c>
      <c r="G9" s="22">
        <v>668.4899999999999</v>
      </c>
      <c r="H9" s="22">
        <v>581.55999999999995</v>
      </c>
      <c r="I9" s="22">
        <v>657.41</v>
      </c>
      <c r="J9" s="22">
        <v>659.22241250000013</v>
      </c>
      <c r="K9" s="22">
        <v>646.52209417000006</v>
      </c>
      <c r="L9" s="22">
        <v>648.20000000000005</v>
      </c>
      <c r="M9" s="22">
        <v>695.83059999999989</v>
      </c>
      <c r="N9" s="22">
        <v>640.60361</v>
      </c>
      <c r="O9" s="22">
        <v>655.06601595500001</v>
      </c>
      <c r="P9" s="22">
        <v>668.78909243999999</v>
      </c>
      <c r="Q9" s="22">
        <v>729.45712071399998</v>
      </c>
      <c r="R9" s="52">
        <v>705.1</v>
      </c>
      <c r="S9" s="52">
        <v>713.3</v>
      </c>
      <c r="T9" s="52">
        <v>712.9</v>
      </c>
      <c r="U9" s="52">
        <v>739.5</v>
      </c>
      <c r="V9" s="10">
        <v>650.9</v>
      </c>
      <c r="X9" s="50"/>
      <c r="Y9" s="50"/>
      <c r="Z9" s="50"/>
      <c r="AA9" s="50"/>
    </row>
    <row r="10" spans="1:27" ht="15" customHeight="1" x14ac:dyDescent="0.25">
      <c r="A10" s="10" t="s">
        <v>40</v>
      </c>
      <c r="B10" s="22">
        <v>1783.58</v>
      </c>
      <c r="C10" s="22">
        <v>1690.13</v>
      </c>
      <c r="D10" s="22">
        <v>1721.14</v>
      </c>
      <c r="E10" s="22">
        <v>1645.8000000000002</v>
      </c>
      <c r="F10" s="22">
        <v>1641.1699999999996</v>
      </c>
      <c r="G10" s="22">
        <v>1687.6999999999998</v>
      </c>
      <c r="H10" s="22">
        <v>1714.8500000000001</v>
      </c>
      <c r="I10" s="22">
        <v>1800.4500000000003</v>
      </c>
      <c r="J10" s="22">
        <v>1789.24</v>
      </c>
      <c r="K10" s="22">
        <v>1829.5444999999997</v>
      </c>
      <c r="L10" s="22">
        <v>1840.6</v>
      </c>
      <c r="M10" s="22">
        <v>1932.0372</v>
      </c>
      <c r="N10" s="22">
        <v>2134.1920444399998</v>
      </c>
      <c r="O10" s="22">
        <v>2220.5606645299999</v>
      </c>
      <c r="P10" s="22">
        <v>2375.9774015000003</v>
      </c>
      <c r="Q10" s="22">
        <v>2441.0067022238891</v>
      </c>
      <c r="R10" s="22">
        <v>2419.6273095238093</v>
      </c>
      <c r="S10" s="22">
        <v>2486.5729477318296</v>
      </c>
      <c r="T10" s="22">
        <v>2534.8217461328768</v>
      </c>
      <c r="U10" s="22">
        <v>2438.7623282076506</v>
      </c>
      <c r="V10" s="10">
        <v>2580.1</v>
      </c>
    </row>
    <row r="11" spans="1:27" ht="15" customHeight="1" x14ac:dyDescent="0.25">
      <c r="A11" s="10" t="s">
        <v>41</v>
      </c>
      <c r="B11" s="22">
        <v>1180.5999999999999</v>
      </c>
      <c r="C11" s="22">
        <v>1166.0900000000001</v>
      </c>
      <c r="D11" s="22">
        <v>1187.6199999999999</v>
      </c>
      <c r="E11" s="22">
        <v>1137.0999999999999</v>
      </c>
      <c r="F11" s="22">
        <v>1125.1000000000001</v>
      </c>
      <c r="G11" s="22">
        <v>1098.8100000000002</v>
      </c>
      <c r="H11" s="22">
        <v>1200.1499999999999</v>
      </c>
      <c r="I11" s="22">
        <v>1283.25</v>
      </c>
      <c r="J11" s="22">
        <v>1293.9868888000001</v>
      </c>
      <c r="K11" s="22">
        <v>1269.05</v>
      </c>
      <c r="L11" s="22">
        <v>1098.7</v>
      </c>
      <c r="M11" s="22">
        <v>1329.7941089999999</v>
      </c>
      <c r="N11" s="22">
        <v>1338.2993600000002</v>
      </c>
      <c r="O11" s="22">
        <v>1421.84696906</v>
      </c>
      <c r="P11" s="22">
        <v>1314.900333689</v>
      </c>
      <c r="Q11" s="22">
        <v>1368.227904763</v>
      </c>
      <c r="R11" s="22">
        <v>1419.9563333333333</v>
      </c>
      <c r="S11" s="22">
        <v>1433.3846266666667</v>
      </c>
      <c r="T11" s="22">
        <v>1456.8925453463205</v>
      </c>
      <c r="U11" s="22">
        <v>1478.5873900000001</v>
      </c>
      <c r="V11" s="10">
        <v>1434.8</v>
      </c>
    </row>
    <row r="12" spans="1:27" ht="15" customHeight="1" x14ac:dyDescent="0.25">
      <c r="A12" s="10" t="s">
        <v>42</v>
      </c>
      <c r="B12" s="22">
        <v>44.6</v>
      </c>
      <c r="C12" s="22">
        <v>59.3</v>
      </c>
      <c r="D12" s="22">
        <v>71.599999999999994</v>
      </c>
      <c r="E12" s="22">
        <v>74.599999999999994</v>
      </c>
      <c r="F12" s="22">
        <v>85.2</v>
      </c>
      <c r="G12" s="22">
        <v>78.75</v>
      </c>
      <c r="H12" s="22">
        <v>45.3</v>
      </c>
      <c r="I12" s="22">
        <v>42.199999999999996</v>
      </c>
      <c r="J12" s="22">
        <v>56.47</v>
      </c>
      <c r="K12" s="22">
        <v>87.570000000000007</v>
      </c>
      <c r="L12" s="22">
        <v>96.67</v>
      </c>
      <c r="M12" s="22"/>
      <c r="N12" s="22"/>
      <c r="O12" s="22">
        <v>10</v>
      </c>
      <c r="P12" s="22">
        <v>12.8</v>
      </c>
      <c r="Q12" s="22"/>
      <c r="R12" s="22"/>
      <c r="S12" s="22"/>
      <c r="T12" s="22"/>
    </row>
    <row r="13" spans="1:27" s="8" customFormat="1" ht="15" customHeight="1" x14ac:dyDescent="0.25">
      <c r="A13" s="8" t="s">
        <v>13</v>
      </c>
      <c r="B13" s="26">
        <f>SUM(B4:B12)</f>
        <v>13629.4700001</v>
      </c>
      <c r="C13" s="26">
        <f t="shared" ref="C13:S13" si="0">SUM(C4:C12)</f>
        <v>13745.86</v>
      </c>
      <c r="D13" s="26">
        <f t="shared" si="0"/>
        <v>14193.014443999999</v>
      </c>
      <c r="E13" s="26">
        <f t="shared" si="0"/>
        <v>14585.538888999999</v>
      </c>
      <c r="F13" s="26">
        <f t="shared" si="0"/>
        <v>14918.103332999999</v>
      </c>
      <c r="G13" s="26">
        <f t="shared" si="0"/>
        <v>15203.097777999998</v>
      </c>
      <c r="H13" s="26">
        <f t="shared" si="0"/>
        <v>15660.619721999999</v>
      </c>
      <c r="I13" s="26">
        <f t="shared" si="0"/>
        <v>16000.959166999999</v>
      </c>
      <c r="J13" s="26">
        <f t="shared" si="0"/>
        <v>16579.235730300003</v>
      </c>
      <c r="K13" s="26">
        <f t="shared" si="0"/>
        <v>16647.297416869998</v>
      </c>
      <c r="L13" s="26">
        <f t="shared" si="0"/>
        <v>16510.55</v>
      </c>
      <c r="M13" s="26">
        <f t="shared" si="0"/>
        <v>17646.500830999994</v>
      </c>
      <c r="N13" s="26">
        <f t="shared" si="0"/>
        <v>18326.955787289993</v>
      </c>
      <c r="O13" s="26">
        <f t="shared" si="0"/>
        <v>18898.198882214991</v>
      </c>
      <c r="P13" s="26">
        <f t="shared" si="0"/>
        <v>19681.901881063302</v>
      </c>
      <c r="Q13" s="26">
        <f t="shared" si="0"/>
        <v>19588.23481294826</v>
      </c>
      <c r="R13" s="26">
        <f t="shared" si="0"/>
        <v>19930.025886939991</v>
      </c>
      <c r="S13" s="26">
        <f t="shared" si="0"/>
        <v>20445.198526559176</v>
      </c>
      <c r="T13" s="26">
        <f>SUM(T4:T12)</f>
        <v>20752.296206210503</v>
      </c>
      <c r="U13" s="26">
        <f>SUM(U4:U12)</f>
        <v>20621.332770616376</v>
      </c>
      <c r="V13" s="26">
        <f>SUM(V4:V12)</f>
        <v>21066.800000000003</v>
      </c>
      <c r="W13" s="26"/>
      <c r="Y13" s="58"/>
    </row>
    <row r="14" spans="1:27" ht="15" customHeight="1" x14ac:dyDescent="0.25">
      <c r="W14" s="22"/>
      <c r="Y14" s="59"/>
    </row>
    <row r="15" spans="1:27" ht="15" customHeight="1" x14ac:dyDescent="0.25">
      <c r="A15" s="8" t="s">
        <v>15</v>
      </c>
      <c r="B15" s="8">
        <v>1997</v>
      </c>
      <c r="C15" s="8">
        <v>1998</v>
      </c>
      <c r="D15" s="8">
        <v>1999</v>
      </c>
      <c r="E15" s="8">
        <v>2000</v>
      </c>
      <c r="F15" s="8">
        <v>2001</v>
      </c>
      <c r="G15" s="8">
        <v>2002</v>
      </c>
      <c r="H15" s="8">
        <v>2003</v>
      </c>
      <c r="I15" s="8">
        <v>2004</v>
      </c>
      <c r="J15" s="8">
        <v>2005</v>
      </c>
      <c r="K15" s="8">
        <v>2006</v>
      </c>
      <c r="L15" s="8">
        <v>2007</v>
      </c>
      <c r="M15" s="8">
        <v>2008</v>
      </c>
      <c r="N15" s="8">
        <v>2009</v>
      </c>
      <c r="O15" s="8">
        <v>2010</v>
      </c>
      <c r="P15" s="8">
        <v>2011</v>
      </c>
      <c r="Q15" s="8">
        <v>2012</v>
      </c>
      <c r="R15" s="8">
        <v>2013</v>
      </c>
      <c r="S15" s="20">
        <v>2014</v>
      </c>
      <c r="T15" s="8">
        <v>2015</v>
      </c>
      <c r="U15" s="8">
        <v>2016</v>
      </c>
      <c r="V15" s="8">
        <v>2017</v>
      </c>
      <c r="W15" s="22"/>
      <c r="Y15" s="59"/>
    </row>
    <row r="16" spans="1:27" ht="15" customHeight="1" x14ac:dyDescent="0.25">
      <c r="A16" s="10" t="s">
        <v>34</v>
      </c>
      <c r="B16" s="22">
        <v>341.9</v>
      </c>
      <c r="C16" s="22">
        <v>303</v>
      </c>
      <c r="D16" s="22">
        <v>289</v>
      </c>
      <c r="E16" s="22">
        <v>244</v>
      </c>
      <c r="F16" s="22">
        <v>258</v>
      </c>
      <c r="G16" s="22">
        <v>265.10000000000002</v>
      </c>
      <c r="H16" s="22">
        <v>272</v>
      </c>
      <c r="I16" s="22">
        <v>270</v>
      </c>
      <c r="J16" s="22">
        <v>325</v>
      </c>
      <c r="K16" s="22">
        <v>297.45999999999998</v>
      </c>
      <c r="L16" s="22">
        <v>296</v>
      </c>
      <c r="M16" s="22">
        <v>273.89</v>
      </c>
      <c r="N16" s="22">
        <v>313</v>
      </c>
      <c r="O16" s="22">
        <v>330</v>
      </c>
      <c r="P16" s="22">
        <v>321.2</v>
      </c>
      <c r="Q16" s="22">
        <v>337.8</v>
      </c>
      <c r="R16" s="22">
        <v>356.38</v>
      </c>
      <c r="S16" s="22">
        <v>355.6</v>
      </c>
      <c r="T16" s="22">
        <v>355.6</v>
      </c>
      <c r="U16" s="22">
        <v>375</v>
      </c>
      <c r="V16" s="10">
        <v>386</v>
      </c>
    </row>
    <row r="17" spans="1:25" ht="15" customHeight="1" x14ac:dyDescent="0.25">
      <c r="A17" s="10" t="s">
        <v>35</v>
      </c>
      <c r="B17" s="22">
        <v>1357</v>
      </c>
      <c r="C17" s="22">
        <v>1413.48</v>
      </c>
      <c r="D17" s="22">
        <v>1428.0999999999997</v>
      </c>
      <c r="E17" s="22">
        <v>1562.2</v>
      </c>
      <c r="F17" s="22">
        <v>1570.3999999999999</v>
      </c>
      <c r="G17" s="22">
        <v>1573.1759999999999</v>
      </c>
      <c r="H17" s="22">
        <v>1521.6200000000001</v>
      </c>
      <c r="I17" s="22">
        <v>1370.7369999999999</v>
      </c>
      <c r="J17" s="22">
        <v>1464.8812</v>
      </c>
      <c r="K17" s="22">
        <v>1387.2914667</v>
      </c>
      <c r="L17" s="22">
        <v>1367.8000000000002</v>
      </c>
      <c r="M17" s="22">
        <v>1374.995465235</v>
      </c>
      <c r="N17" s="22">
        <v>1152.7411499909999</v>
      </c>
      <c r="O17" s="22">
        <v>1152.6123</v>
      </c>
      <c r="P17" s="22">
        <v>1103.3830701300001</v>
      </c>
      <c r="Q17" s="22">
        <v>1030.0790595230003</v>
      </c>
      <c r="R17" s="22">
        <v>1059.4280152526269</v>
      </c>
      <c r="S17" s="22">
        <v>1185.6915877921972</v>
      </c>
      <c r="T17" s="22">
        <v>1236.1372214285711</v>
      </c>
      <c r="U17" s="22">
        <v>1211.3381837002182</v>
      </c>
      <c r="V17" s="10">
        <v>1275.5999999999999</v>
      </c>
    </row>
    <row r="18" spans="1:25" ht="15" customHeight="1" x14ac:dyDescent="0.25">
      <c r="A18" s="10" t="s">
        <v>36</v>
      </c>
      <c r="B18" s="22">
        <v>1486.4399999999998</v>
      </c>
      <c r="C18" s="22">
        <v>1454.5399999999997</v>
      </c>
      <c r="D18" s="22">
        <v>1401.7895358999999</v>
      </c>
      <c r="E18" s="22">
        <v>1358.8019656000001</v>
      </c>
      <c r="F18" s="22">
        <v>1336.2072891</v>
      </c>
      <c r="G18" s="22">
        <v>1276.6055064999998</v>
      </c>
      <c r="H18" s="22">
        <v>1196.3066176</v>
      </c>
      <c r="I18" s="22">
        <v>1218.0106225</v>
      </c>
      <c r="J18" s="22">
        <v>1119.6175212000001</v>
      </c>
      <c r="K18" s="22">
        <v>1110.6773137</v>
      </c>
      <c r="L18" s="22">
        <v>1080.2</v>
      </c>
      <c r="M18" s="22">
        <v>1146.8396</v>
      </c>
      <c r="N18" s="22">
        <v>1239.1305</v>
      </c>
      <c r="O18" s="22">
        <v>1246.7114999999999</v>
      </c>
      <c r="P18" s="22">
        <v>1176.17</v>
      </c>
      <c r="Q18" s="22">
        <v>1112.4875000000002</v>
      </c>
      <c r="R18" s="22">
        <v>1256.79</v>
      </c>
      <c r="S18" s="22">
        <v>1200.5703253090433</v>
      </c>
      <c r="T18" s="22">
        <v>1257.673</v>
      </c>
      <c r="U18" s="22">
        <v>1345.6519999999998</v>
      </c>
      <c r="V18" s="60">
        <f>1436.6+21.2</f>
        <v>1457.8</v>
      </c>
    </row>
    <row r="19" spans="1:25" ht="15" customHeight="1" x14ac:dyDescent="0.25">
      <c r="A19" s="10" t="s">
        <v>37</v>
      </c>
      <c r="B19" s="22">
        <v>1374</v>
      </c>
      <c r="C19" s="22">
        <v>1346.48</v>
      </c>
      <c r="D19" s="22">
        <v>1438.8500000000001</v>
      </c>
      <c r="E19" s="22">
        <v>1583.8</v>
      </c>
      <c r="F19" s="22">
        <v>1648.7000000000003</v>
      </c>
      <c r="G19" s="22">
        <v>1658.826</v>
      </c>
      <c r="H19" s="22">
        <v>1677.9424999999999</v>
      </c>
      <c r="I19" s="22">
        <v>1748.48</v>
      </c>
      <c r="J19" s="22">
        <v>1922.0275000000001</v>
      </c>
      <c r="K19" s="22">
        <v>1958.4475</v>
      </c>
      <c r="L19" s="22">
        <v>1956.1475</v>
      </c>
      <c r="M19" s="22">
        <v>2375.8058930700004</v>
      </c>
      <c r="N19" s="22">
        <v>2398.3735485100005</v>
      </c>
      <c r="O19" s="22">
        <v>2439.4447397600006</v>
      </c>
      <c r="P19" s="22">
        <v>2582.487618301051</v>
      </c>
      <c r="Q19" s="22">
        <v>2464.1375057629889</v>
      </c>
      <c r="R19" s="22">
        <v>2453.0425304999999</v>
      </c>
      <c r="S19" s="22">
        <v>2559.3103906930464</v>
      </c>
      <c r="T19" s="22">
        <v>2574.4092414236375</v>
      </c>
      <c r="U19" s="22">
        <v>2609.6169694827295</v>
      </c>
      <c r="V19" s="10">
        <v>2624.8</v>
      </c>
    </row>
    <row r="20" spans="1:25" ht="15" customHeight="1" x14ac:dyDescent="0.25">
      <c r="A20" s="10" t="s">
        <v>38</v>
      </c>
      <c r="B20" s="22">
        <v>438.7</v>
      </c>
      <c r="C20" s="22">
        <v>459.81999999999994</v>
      </c>
      <c r="D20" s="22">
        <v>474.50000000000006</v>
      </c>
      <c r="E20" s="22">
        <v>477.40000000000003</v>
      </c>
      <c r="F20" s="22">
        <v>476.04999999999995</v>
      </c>
      <c r="G20" s="22">
        <v>504.09</v>
      </c>
      <c r="H20" s="22">
        <v>567.95000000000005</v>
      </c>
      <c r="I20" s="22">
        <v>577.25419999999986</v>
      </c>
      <c r="J20" s="22">
        <v>586.04218000000003</v>
      </c>
      <c r="K20" s="22">
        <v>635.5</v>
      </c>
      <c r="L20" s="22">
        <v>524.70000000000005</v>
      </c>
      <c r="M20" s="22">
        <v>633.91150817999994</v>
      </c>
      <c r="N20" s="22">
        <v>799.81247904800011</v>
      </c>
      <c r="O20" s="22">
        <v>739.64760905000014</v>
      </c>
      <c r="P20" s="22">
        <v>747.39725515885038</v>
      </c>
      <c r="Q20" s="22">
        <v>840.9498081759931</v>
      </c>
      <c r="R20" s="22">
        <v>836.23252499555542</v>
      </c>
      <c r="S20" s="22">
        <v>824.74547865606439</v>
      </c>
      <c r="T20" s="22">
        <v>834.81956644630338</v>
      </c>
      <c r="U20" s="22">
        <v>816.20403314728094</v>
      </c>
      <c r="V20" s="10">
        <v>847.5</v>
      </c>
    </row>
    <row r="21" spans="1:25" ht="15" customHeight="1" x14ac:dyDescent="0.25">
      <c r="A21" s="10" t="s">
        <v>39</v>
      </c>
      <c r="B21" s="22">
        <v>516.80000000000007</v>
      </c>
      <c r="C21" s="22">
        <v>519.09</v>
      </c>
      <c r="D21" s="22">
        <v>522.20000000000005</v>
      </c>
      <c r="E21" s="22">
        <v>497.7</v>
      </c>
      <c r="F21" s="22">
        <v>503.80000000000007</v>
      </c>
      <c r="G21" s="22">
        <v>501.98680000000002</v>
      </c>
      <c r="H21" s="22">
        <v>432.83</v>
      </c>
      <c r="I21" s="22">
        <v>488.04820000000001</v>
      </c>
      <c r="J21" s="22">
        <v>500.49179583</v>
      </c>
      <c r="K21" s="22">
        <v>486.62060332999994</v>
      </c>
      <c r="L21" s="22">
        <v>479.99999999999994</v>
      </c>
      <c r="M21" s="22">
        <v>502.31929026099999</v>
      </c>
      <c r="N21" s="22">
        <v>459.72409999999996</v>
      </c>
      <c r="O21" s="22">
        <v>465.16543714600004</v>
      </c>
      <c r="P21" s="22">
        <v>466.24980279099998</v>
      </c>
      <c r="Q21" s="22">
        <v>509.59849071400004</v>
      </c>
      <c r="R21" s="52">
        <v>487.5</v>
      </c>
      <c r="S21" s="52">
        <v>492.3</v>
      </c>
      <c r="T21" s="52">
        <v>487.7</v>
      </c>
      <c r="U21" s="52">
        <v>513.5</v>
      </c>
      <c r="V21" s="10">
        <v>424</v>
      </c>
      <c r="Y21" s="22"/>
    </row>
    <row r="22" spans="1:25" ht="15" customHeight="1" x14ac:dyDescent="0.25">
      <c r="A22" s="10" t="s">
        <v>40</v>
      </c>
      <c r="B22" s="22">
        <v>1061.5800000000002</v>
      </c>
      <c r="C22" s="22">
        <v>995.08</v>
      </c>
      <c r="D22" s="22">
        <v>1009.8999999999999</v>
      </c>
      <c r="E22" s="22">
        <v>987.48000000000013</v>
      </c>
      <c r="F22" s="22">
        <v>952.93</v>
      </c>
      <c r="G22" s="22">
        <v>1025.7284</v>
      </c>
      <c r="H22" s="22">
        <v>1053.8699999999999</v>
      </c>
      <c r="I22" s="22">
        <v>1091.2030714</v>
      </c>
      <c r="J22" s="22">
        <v>1051.01</v>
      </c>
      <c r="K22" s="22">
        <v>1049.3374999999999</v>
      </c>
      <c r="L22" s="22">
        <v>1095.1999999999998</v>
      </c>
      <c r="M22" s="22">
        <v>1109.3096373349999</v>
      </c>
      <c r="N22" s="22">
        <v>1239.0042666700001</v>
      </c>
      <c r="O22" s="22">
        <v>1263.98745229</v>
      </c>
      <c r="P22" s="22">
        <v>1325.74073241</v>
      </c>
      <c r="Q22" s="22">
        <v>1268.4911782391566</v>
      </c>
      <c r="R22" s="22">
        <v>1266.5549404761905</v>
      </c>
      <c r="S22" s="22">
        <v>1281.5684063161489</v>
      </c>
      <c r="T22" s="22">
        <v>1287.4786259980431</v>
      </c>
      <c r="U22" s="22">
        <v>1383.3719325737707</v>
      </c>
      <c r="V22" s="10">
        <v>1331</v>
      </c>
    </row>
    <row r="23" spans="1:25" ht="15" customHeight="1" x14ac:dyDescent="0.25">
      <c r="A23" s="10" t="s">
        <v>41</v>
      </c>
      <c r="B23" s="22">
        <v>853.35000000000014</v>
      </c>
      <c r="C23" s="22">
        <v>832.91</v>
      </c>
      <c r="D23" s="22">
        <v>868.49999999999989</v>
      </c>
      <c r="E23" s="22">
        <v>809.85</v>
      </c>
      <c r="F23" s="22">
        <v>823.5</v>
      </c>
      <c r="G23" s="22">
        <v>771.89370001000009</v>
      </c>
      <c r="H23" s="22">
        <v>812.55</v>
      </c>
      <c r="I23" s="22">
        <v>882.18599999999992</v>
      </c>
      <c r="J23" s="22">
        <v>848.94286630000011</v>
      </c>
      <c r="K23" s="22">
        <v>819.21</v>
      </c>
      <c r="L23" s="22">
        <v>698.00000000000011</v>
      </c>
      <c r="M23" s="22">
        <v>835.75525637300007</v>
      </c>
      <c r="N23" s="22">
        <v>794.36177000000009</v>
      </c>
      <c r="O23" s="22">
        <v>817.490960008</v>
      </c>
      <c r="P23" s="22">
        <v>725.31660936399999</v>
      </c>
      <c r="Q23" s="22">
        <v>759.51075428599995</v>
      </c>
      <c r="R23" s="22">
        <v>811.64079761904759</v>
      </c>
      <c r="S23" s="22">
        <v>811.99973333333332</v>
      </c>
      <c r="T23" s="22">
        <v>809.81494095238065</v>
      </c>
      <c r="U23" s="22">
        <v>803.37892000000011</v>
      </c>
      <c r="V23" s="10">
        <v>745.4</v>
      </c>
    </row>
    <row r="24" spans="1:25" ht="15" customHeight="1" x14ac:dyDescent="0.25">
      <c r="A24" s="10" t="s">
        <v>42</v>
      </c>
      <c r="B24" s="22">
        <v>26.9</v>
      </c>
      <c r="C24" s="22">
        <v>26.8</v>
      </c>
      <c r="D24" s="22">
        <v>31.4</v>
      </c>
      <c r="E24" s="22">
        <v>34.9</v>
      </c>
      <c r="F24" s="22">
        <v>37.6</v>
      </c>
      <c r="G24" s="22">
        <v>30.65</v>
      </c>
      <c r="H24" s="22">
        <v>28.37</v>
      </c>
      <c r="I24" s="22">
        <v>30.900000000000002</v>
      </c>
      <c r="J24" s="22">
        <v>31.945</v>
      </c>
      <c r="K24" s="22">
        <v>60.445</v>
      </c>
      <c r="L24" s="22">
        <v>63.945</v>
      </c>
      <c r="M24" s="22"/>
      <c r="N24" s="22"/>
      <c r="O24" s="22">
        <v>0</v>
      </c>
      <c r="P24" s="22">
        <v>0</v>
      </c>
      <c r="Q24" s="22"/>
      <c r="R24" s="22"/>
      <c r="S24" s="22"/>
      <c r="T24" s="22"/>
    </row>
    <row r="25" spans="1:25" s="8" customFormat="1" ht="15" customHeight="1" x14ac:dyDescent="0.25">
      <c r="A25" s="8" t="s">
        <v>13</v>
      </c>
      <c r="B25" s="26">
        <f>SUM(B16:B24)</f>
        <v>7456.67</v>
      </c>
      <c r="C25" s="26">
        <f t="shared" ref="C25:V25" si="1">SUM(C16:C24)</f>
        <v>7351.2</v>
      </c>
      <c r="D25" s="26">
        <f t="shared" si="1"/>
        <v>7464.2395358999993</v>
      </c>
      <c r="E25" s="26">
        <f t="shared" si="1"/>
        <v>7556.1319656000005</v>
      </c>
      <c r="F25" s="26">
        <f t="shared" si="1"/>
        <v>7607.1872891000012</v>
      </c>
      <c r="G25" s="26">
        <f t="shared" si="1"/>
        <v>7608.0564065099998</v>
      </c>
      <c r="H25" s="26">
        <f t="shared" si="1"/>
        <v>7563.4391175999999</v>
      </c>
      <c r="I25" s="26">
        <f t="shared" si="1"/>
        <v>7676.8190938999996</v>
      </c>
      <c r="J25" s="26">
        <f t="shared" si="1"/>
        <v>7849.9580633300002</v>
      </c>
      <c r="K25" s="26">
        <f t="shared" si="1"/>
        <v>7804.9893837299987</v>
      </c>
      <c r="L25" s="26">
        <f t="shared" si="1"/>
        <v>7561.9924999999994</v>
      </c>
      <c r="M25" s="26">
        <f t="shared" si="1"/>
        <v>8252.8266504540006</v>
      </c>
      <c r="N25" s="26">
        <f t="shared" si="1"/>
        <v>8396.1478142190008</v>
      </c>
      <c r="O25" s="26">
        <f t="shared" si="1"/>
        <v>8455.0599982540007</v>
      </c>
      <c r="P25" s="26">
        <f t="shared" si="1"/>
        <v>8447.9450881549001</v>
      </c>
      <c r="Q25" s="26">
        <f t="shared" si="1"/>
        <v>8323.0542967011388</v>
      </c>
      <c r="R25" s="26">
        <f t="shared" si="1"/>
        <v>8527.5688088434217</v>
      </c>
      <c r="S25" s="26">
        <f t="shared" si="1"/>
        <v>8711.7859220998344</v>
      </c>
      <c r="T25" s="26">
        <f t="shared" si="1"/>
        <v>8843.6325962489354</v>
      </c>
      <c r="U25" s="26">
        <f t="shared" si="1"/>
        <v>9058.0620389039977</v>
      </c>
      <c r="V25" s="26">
        <f t="shared" si="1"/>
        <v>9092.1</v>
      </c>
    </row>
    <row r="27" spans="1:25" ht="15" customHeight="1" x14ac:dyDescent="0.25">
      <c r="A27" s="8" t="s">
        <v>16</v>
      </c>
      <c r="B27" s="8">
        <v>1997</v>
      </c>
      <c r="C27" s="8">
        <v>1998</v>
      </c>
      <c r="D27" s="8">
        <v>1999</v>
      </c>
      <c r="E27" s="8">
        <v>2000</v>
      </c>
      <c r="F27" s="8">
        <v>2001</v>
      </c>
      <c r="G27" s="8">
        <v>2002</v>
      </c>
      <c r="H27" s="8">
        <v>2003</v>
      </c>
      <c r="I27" s="8">
        <v>2004</v>
      </c>
      <c r="J27" s="8">
        <v>2005</v>
      </c>
      <c r="K27" s="8">
        <v>2006</v>
      </c>
      <c r="L27" s="8">
        <v>2007</v>
      </c>
      <c r="M27" s="8">
        <v>2008</v>
      </c>
      <c r="N27" s="8">
        <v>2009</v>
      </c>
      <c r="O27" s="8">
        <v>2010</v>
      </c>
      <c r="P27" s="8">
        <v>2011</v>
      </c>
      <c r="Q27" s="8">
        <v>2012</v>
      </c>
      <c r="R27" s="8">
        <v>2013</v>
      </c>
      <c r="S27" s="20">
        <v>2014</v>
      </c>
      <c r="T27" s="8">
        <v>2015</v>
      </c>
      <c r="U27" s="8">
        <v>2016</v>
      </c>
      <c r="V27" s="8">
        <v>2017</v>
      </c>
    </row>
    <row r="28" spans="1:25" ht="15" customHeight="1" x14ac:dyDescent="0.25">
      <c r="A28" s="10" t="s">
        <v>34</v>
      </c>
      <c r="B28" s="22">
        <v>146.1</v>
      </c>
      <c r="C28" s="22">
        <v>167</v>
      </c>
      <c r="D28" s="22">
        <v>172</v>
      </c>
      <c r="E28" s="22">
        <v>180</v>
      </c>
      <c r="F28" s="22">
        <v>203</v>
      </c>
      <c r="G28" s="22">
        <v>205.4</v>
      </c>
      <c r="H28" s="22">
        <v>195</v>
      </c>
      <c r="I28" s="22">
        <v>198</v>
      </c>
      <c r="J28" s="22">
        <v>165</v>
      </c>
      <c r="K28" s="22">
        <v>148</v>
      </c>
      <c r="L28" s="22">
        <v>152</v>
      </c>
      <c r="M28" s="22">
        <v>153.98000000000002</v>
      </c>
      <c r="N28" s="22">
        <v>167.8</v>
      </c>
      <c r="O28" s="22">
        <v>164</v>
      </c>
      <c r="P28" s="22">
        <v>198.8</v>
      </c>
      <c r="Q28" s="22">
        <v>196.8</v>
      </c>
      <c r="R28" s="22">
        <v>209.82999999999998</v>
      </c>
      <c r="S28" s="22">
        <v>204.20000000000002</v>
      </c>
      <c r="T28" s="22">
        <v>204.20000000000002</v>
      </c>
      <c r="U28" s="22">
        <v>275.60000000000002</v>
      </c>
      <c r="V28" s="10">
        <v>297.5</v>
      </c>
    </row>
    <row r="29" spans="1:25" ht="15" customHeight="1" x14ac:dyDescent="0.25">
      <c r="A29" s="10" t="s">
        <v>35</v>
      </c>
      <c r="B29" s="22">
        <v>924.2</v>
      </c>
      <c r="C29" s="22">
        <v>968.88999999999987</v>
      </c>
      <c r="D29" s="22">
        <v>1038.6000000000001</v>
      </c>
      <c r="E29" s="22">
        <v>1061.1000000000001</v>
      </c>
      <c r="F29" s="22">
        <v>1104.8</v>
      </c>
      <c r="G29" s="22">
        <v>1174.0820000000001</v>
      </c>
      <c r="H29" s="22">
        <v>1215.1299999999999</v>
      </c>
      <c r="I29" s="22">
        <v>1139.5095999999999</v>
      </c>
      <c r="J29" s="22">
        <v>1271.4667999999999</v>
      </c>
      <c r="K29" s="22">
        <v>1270.6321999999998</v>
      </c>
      <c r="L29" s="22">
        <v>1218.3999999999999</v>
      </c>
      <c r="M29" s="22">
        <v>1070.2051743939999</v>
      </c>
      <c r="N29" s="22">
        <v>1166.4603834049999</v>
      </c>
      <c r="O29" s="22">
        <v>1158.4452499999998</v>
      </c>
      <c r="P29" s="22">
        <v>1228.842292996</v>
      </c>
      <c r="Q29" s="22">
        <v>1280.243938095</v>
      </c>
      <c r="R29" s="22">
        <v>1339.7756347473728</v>
      </c>
      <c r="S29" s="22">
        <v>1385.7102285768506</v>
      </c>
      <c r="T29" s="22">
        <v>1322.5447214285721</v>
      </c>
      <c r="U29" s="22">
        <v>1335.3296124731696</v>
      </c>
      <c r="V29" s="10">
        <v>1354.4</v>
      </c>
    </row>
    <row r="30" spans="1:25" ht="15" customHeight="1" x14ac:dyDescent="0.25">
      <c r="A30" s="10" t="s">
        <v>36</v>
      </c>
      <c r="B30" s="22">
        <v>422.31</v>
      </c>
      <c r="C30" s="22">
        <v>465.27000000000004</v>
      </c>
      <c r="D30" s="22">
        <v>498.23492290000002</v>
      </c>
      <c r="E30" s="22">
        <v>536.63194850000002</v>
      </c>
      <c r="F30" s="22">
        <v>561.94107659999997</v>
      </c>
      <c r="G30" s="22">
        <v>637.55230740000002</v>
      </c>
      <c r="H30" s="22">
        <v>702.17564070000003</v>
      </c>
      <c r="I30" s="22">
        <v>798.03107660000001</v>
      </c>
      <c r="J30" s="22">
        <v>853.33861520000005</v>
      </c>
      <c r="K30" s="22">
        <v>814.41825629999994</v>
      </c>
      <c r="L30" s="22">
        <v>791.5</v>
      </c>
      <c r="M30" s="22">
        <v>692.52350000000001</v>
      </c>
      <c r="N30" s="22">
        <v>574.87070000000006</v>
      </c>
      <c r="O30" s="22">
        <v>577.96299999999997</v>
      </c>
      <c r="P30" s="22">
        <v>663.19999999999993</v>
      </c>
      <c r="Q30" s="22">
        <v>692.77849999999967</v>
      </c>
      <c r="R30" s="22">
        <v>759.22999999999979</v>
      </c>
      <c r="S30" s="22">
        <v>746.4196746909563</v>
      </c>
      <c r="T30" s="22">
        <v>841.44999999999982</v>
      </c>
      <c r="U30" s="22">
        <v>904.70999999999981</v>
      </c>
      <c r="V30" s="10">
        <f>1012.2+18.1</f>
        <v>1030.3</v>
      </c>
    </row>
    <row r="31" spans="1:25" ht="15" customHeight="1" x14ac:dyDescent="0.25">
      <c r="A31" s="10" t="s">
        <v>37</v>
      </c>
      <c r="B31" s="22">
        <v>342.59999999999997</v>
      </c>
      <c r="C31" s="22">
        <v>346.36</v>
      </c>
      <c r="D31" s="22">
        <v>432.8900000000001</v>
      </c>
      <c r="E31" s="22">
        <v>528.80000000000007</v>
      </c>
      <c r="F31" s="22">
        <v>618.50000000000011</v>
      </c>
      <c r="G31" s="22">
        <v>701.947</v>
      </c>
      <c r="H31" s="22">
        <v>775.79000000000008</v>
      </c>
      <c r="I31" s="22">
        <v>769.36749999999995</v>
      </c>
      <c r="J31" s="22">
        <v>827.28</v>
      </c>
      <c r="K31" s="22">
        <v>842.23</v>
      </c>
      <c r="L31" s="22">
        <v>854.92999999999984</v>
      </c>
      <c r="M31" s="22">
        <v>1160.4596403689966</v>
      </c>
      <c r="N31" s="22">
        <v>1227.2327957499961</v>
      </c>
      <c r="O31" s="22">
        <v>1363.7312320649962</v>
      </c>
      <c r="P31" s="22">
        <v>1502.1035709999965</v>
      </c>
      <c r="Q31" s="22">
        <v>1378.1977117499966</v>
      </c>
      <c r="R31" s="22">
        <v>1390.2876139999971</v>
      </c>
      <c r="S31" s="22">
        <v>1415.6045144699999</v>
      </c>
      <c r="T31" s="22">
        <v>1411.2447632511501</v>
      </c>
      <c r="U31" s="22">
        <v>1332.2199973920183</v>
      </c>
      <c r="V31" s="10">
        <v>1334.3</v>
      </c>
    </row>
    <row r="32" spans="1:25" ht="15" customHeight="1" x14ac:dyDescent="0.25">
      <c r="A32" s="10" t="s">
        <v>38</v>
      </c>
      <c r="B32" s="22">
        <v>37.979999999999997</v>
      </c>
      <c r="C32" s="22">
        <v>47.11</v>
      </c>
      <c r="D32" s="22">
        <v>55.2</v>
      </c>
      <c r="E32" s="22">
        <v>52.900000000000006</v>
      </c>
      <c r="F32" s="22">
        <v>52.72</v>
      </c>
      <c r="G32" s="22">
        <v>67.260000000000005</v>
      </c>
      <c r="H32" s="22">
        <v>80.97999999999999</v>
      </c>
      <c r="I32" s="22">
        <v>83.179500000000004</v>
      </c>
      <c r="J32" s="22">
        <v>99.10544800000001</v>
      </c>
      <c r="K32" s="22">
        <v>84.7</v>
      </c>
      <c r="L32" s="22">
        <v>81</v>
      </c>
      <c r="M32" s="22">
        <v>108.20749431</v>
      </c>
      <c r="N32" s="22">
        <v>111.72782413</v>
      </c>
      <c r="O32" s="22">
        <v>117.73993056</v>
      </c>
      <c r="P32" s="22">
        <v>120.93781547666666</v>
      </c>
      <c r="Q32" s="22">
        <v>131.37458166690476</v>
      </c>
      <c r="R32" s="22">
        <v>164.13362500000002</v>
      </c>
      <c r="S32" s="22">
        <v>172.3661199592332</v>
      </c>
      <c r="T32" s="22">
        <v>142.43808508237422</v>
      </c>
      <c r="U32" s="22">
        <v>140.82110758293842</v>
      </c>
      <c r="V32" s="10">
        <v>135.1</v>
      </c>
    </row>
    <row r="33" spans="1:25" ht="15" customHeight="1" x14ac:dyDescent="0.25">
      <c r="A33" s="10" t="s">
        <v>39</v>
      </c>
      <c r="B33" s="22">
        <v>63.800000000000004</v>
      </c>
      <c r="C33" s="22">
        <v>65</v>
      </c>
      <c r="D33" s="22">
        <v>60</v>
      </c>
      <c r="E33" s="22">
        <v>79.8</v>
      </c>
      <c r="F33" s="22">
        <v>84</v>
      </c>
      <c r="G33" s="22">
        <v>85.345799999999997</v>
      </c>
      <c r="H33" s="22">
        <v>81.449999999999989</v>
      </c>
      <c r="I33" s="22">
        <v>104.3124</v>
      </c>
      <c r="J33" s="22">
        <v>89.893366670000006</v>
      </c>
      <c r="K33" s="22">
        <v>86.418666670000022</v>
      </c>
      <c r="L33" s="22">
        <v>91</v>
      </c>
      <c r="M33" s="22">
        <v>100.94734504700001</v>
      </c>
      <c r="N33" s="22">
        <v>87.707149999999999</v>
      </c>
      <c r="O33" s="22">
        <v>86.057852619000002</v>
      </c>
      <c r="P33" s="22">
        <v>95.244270142999994</v>
      </c>
      <c r="Q33" s="22">
        <v>96.756711190999994</v>
      </c>
      <c r="R33" s="52">
        <v>98.6</v>
      </c>
      <c r="S33" s="52">
        <v>105</v>
      </c>
      <c r="T33" s="52">
        <v>86.6</v>
      </c>
      <c r="U33" s="52">
        <v>72.099999999999994</v>
      </c>
      <c r="V33" s="10">
        <v>72.3</v>
      </c>
    </row>
    <row r="34" spans="1:25" ht="15" customHeight="1" x14ac:dyDescent="0.25">
      <c r="A34" s="10" t="s">
        <v>40</v>
      </c>
      <c r="B34" s="22">
        <v>238.12</v>
      </c>
      <c r="C34" s="22">
        <v>234.44000000000003</v>
      </c>
      <c r="D34" s="22">
        <v>267.68</v>
      </c>
      <c r="E34" s="22">
        <v>311.78999999999996</v>
      </c>
      <c r="F34" s="22">
        <v>329.56</v>
      </c>
      <c r="G34" s="22">
        <v>363.80959999999999</v>
      </c>
      <c r="H34" s="22">
        <v>364.74</v>
      </c>
      <c r="I34" s="22">
        <v>406.67</v>
      </c>
      <c r="J34" s="22">
        <v>442.12</v>
      </c>
      <c r="K34" s="22">
        <v>460.16</v>
      </c>
      <c r="L34" s="22">
        <v>435.6</v>
      </c>
      <c r="M34" s="22">
        <v>458.32356821799999</v>
      </c>
      <c r="N34" s="22">
        <v>455.31299999999999</v>
      </c>
      <c r="O34" s="22">
        <v>498.49768595300003</v>
      </c>
      <c r="P34" s="22">
        <v>588.24460848500007</v>
      </c>
      <c r="Q34" s="22">
        <v>663.08956252682447</v>
      </c>
      <c r="R34" s="22">
        <v>681.22362500000008</v>
      </c>
      <c r="S34" s="22">
        <v>714.5554584060435</v>
      </c>
      <c r="T34" s="22">
        <v>671.44587656979786</v>
      </c>
      <c r="U34" s="22">
        <v>623.17835383060117</v>
      </c>
      <c r="V34" s="10">
        <v>625.9</v>
      </c>
    </row>
    <row r="35" spans="1:25" ht="15" customHeight="1" x14ac:dyDescent="0.25">
      <c r="A35" s="10" t="s">
        <v>41</v>
      </c>
      <c r="B35" s="22">
        <v>236.3</v>
      </c>
      <c r="C35" s="22">
        <v>234.70000000000002</v>
      </c>
      <c r="D35" s="22">
        <v>242.89999999999998</v>
      </c>
      <c r="E35" s="22">
        <v>255.34999999999997</v>
      </c>
      <c r="F35" s="22">
        <v>231.11</v>
      </c>
      <c r="G35" s="22">
        <v>250.49160000000001</v>
      </c>
      <c r="H35" s="22">
        <v>311.63</v>
      </c>
      <c r="I35" s="22">
        <v>330.56599999999997</v>
      </c>
      <c r="J35" s="22">
        <v>368.65164750000002</v>
      </c>
      <c r="K35" s="22">
        <v>368.45</v>
      </c>
      <c r="L35" s="22">
        <v>337.8</v>
      </c>
      <c r="M35" s="22">
        <v>422.79059427100003</v>
      </c>
      <c r="N35" s="22">
        <v>454.09562000000005</v>
      </c>
      <c r="O35" s="22">
        <v>453.6636228540001</v>
      </c>
      <c r="P35" s="22">
        <v>451.04989155999999</v>
      </c>
      <c r="Q35" s="22">
        <v>456.20875666700005</v>
      </c>
      <c r="R35" s="22">
        <v>446.62413095238094</v>
      </c>
      <c r="S35" s="22">
        <v>440.9965738095238</v>
      </c>
      <c r="T35" s="22">
        <v>451.39037738095237</v>
      </c>
      <c r="U35" s="22">
        <v>460.99837999999994</v>
      </c>
      <c r="V35" s="10">
        <v>449.7</v>
      </c>
    </row>
    <row r="36" spans="1:25" ht="15" customHeight="1" x14ac:dyDescent="0.25">
      <c r="A36" s="10" t="s">
        <v>42</v>
      </c>
      <c r="B36" s="22">
        <v>5.5</v>
      </c>
      <c r="C36" s="22">
        <v>5.9</v>
      </c>
      <c r="D36" s="22">
        <v>5.9</v>
      </c>
      <c r="E36" s="22">
        <v>4.5</v>
      </c>
      <c r="F36" s="22">
        <v>6.9</v>
      </c>
      <c r="G36" s="22">
        <v>11.1</v>
      </c>
      <c r="H36" s="22">
        <v>13.29</v>
      </c>
      <c r="I36" s="22">
        <v>8.6</v>
      </c>
      <c r="J36" s="22">
        <v>19.09</v>
      </c>
      <c r="K36" s="22">
        <v>25.59</v>
      </c>
      <c r="L36" s="22">
        <v>27.490000000000002</v>
      </c>
      <c r="M36" s="22"/>
      <c r="N36" s="22"/>
      <c r="O36" s="22">
        <v>0</v>
      </c>
      <c r="P36" s="22">
        <v>12.8</v>
      </c>
      <c r="Q36" s="22"/>
      <c r="R36" s="22"/>
      <c r="S36" s="22"/>
      <c r="T36" s="22"/>
    </row>
    <row r="37" spans="1:25" s="8" customFormat="1" ht="15" customHeight="1" x14ac:dyDescent="0.25">
      <c r="A37" s="8" t="s">
        <v>13</v>
      </c>
      <c r="B37" s="26">
        <f>SUM(B28:B36)</f>
        <v>2416.91</v>
      </c>
      <c r="C37" s="26">
        <f t="shared" ref="C37:V37" si="2">SUM(C28:C36)</f>
        <v>2534.67</v>
      </c>
      <c r="D37" s="26">
        <f t="shared" si="2"/>
        <v>2773.4049228999997</v>
      </c>
      <c r="E37" s="26">
        <f t="shared" si="2"/>
        <v>3010.8719485000006</v>
      </c>
      <c r="F37" s="26">
        <f t="shared" si="2"/>
        <v>3192.5310765999998</v>
      </c>
      <c r="G37" s="26">
        <f t="shared" si="2"/>
        <v>3496.9883074000004</v>
      </c>
      <c r="H37" s="26">
        <f t="shared" si="2"/>
        <v>3740.1856406999996</v>
      </c>
      <c r="I37" s="26">
        <f t="shared" si="2"/>
        <v>3838.2360765999993</v>
      </c>
      <c r="J37" s="26">
        <f t="shared" si="2"/>
        <v>4135.9458773699998</v>
      </c>
      <c r="K37" s="26">
        <f t="shared" si="2"/>
        <v>4100.5991229699994</v>
      </c>
      <c r="L37" s="26">
        <f t="shared" si="2"/>
        <v>3989.7199999999993</v>
      </c>
      <c r="M37" s="26">
        <f t="shared" si="2"/>
        <v>4167.4373166089972</v>
      </c>
      <c r="N37" s="26">
        <f t="shared" si="2"/>
        <v>4245.207473284996</v>
      </c>
      <c r="O37" s="26">
        <f t="shared" si="2"/>
        <v>4420.0985740509968</v>
      </c>
      <c r="P37" s="26">
        <f t="shared" si="2"/>
        <v>4861.2224496606632</v>
      </c>
      <c r="Q37" s="26">
        <f t="shared" si="2"/>
        <v>4895.4497618967252</v>
      </c>
      <c r="R37" s="26">
        <f t="shared" si="2"/>
        <v>5089.7046296997505</v>
      </c>
      <c r="S37" s="26">
        <f t="shared" si="2"/>
        <v>5184.8525699126076</v>
      </c>
      <c r="T37" s="26">
        <f t="shared" si="2"/>
        <v>5131.3138237128469</v>
      </c>
      <c r="U37" s="26">
        <f t="shared" si="2"/>
        <v>5144.9574512787267</v>
      </c>
      <c r="V37" s="26">
        <f t="shared" si="2"/>
        <v>5299.5</v>
      </c>
    </row>
    <row r="39" spans="1:25" ht="15" customHeight="1" x14ac:dyDescent="0.25">
      <c r="A39" s="8" t="s">
        <v>17</v>
      </c>
      <c r="B39" s="8">
        <v>1997</v>
      </c>
      <c r="C39" s="8">
        <v>1998</v>
      </c>
      <c r="D39" s="8">
        <v>1999</v>
      </c>
      <c r="E39" s="8">
        <v>2000</v>
      </c>
      <c r="F39" s="8">
        <v>2001</v>
      </c>
      <c r="G39" s="8">
        <v>2002</v>
      </c>
      <c r="H39" s="8">
        <v>2003</v>
      </c>
      <c r="I39" s="8">
        <v>2004</v>
      </c>
      <c r="J39" s="8">
        <v>2005</v>
      </c>
      <c r="K39" s="8">
        <v>2006</v>
      </c>
      <c r="L39" s="8">
        <v>2007</v>
      </c>
      <c r="M39" s="8">
        <v>2008</v>
      </c>
      <c r="N39" s="8">
        <v>2009</v>
      </c>
      <c r="O39" s="8">
        <v>2010</v>
      </c>
      <c r="P39" s="8">
        <v>2011</v>
      </c>
      <c r="Q39" s="8">
        <v>2012</v>
      </c>
      <c r="R39" s="8">
        <v>2013</v>
      </c>
      <c r="S39" s="20">
        <v>2014</v>
      </c>
      <c r="T39" s="8">
        <v>2015</v>
      </c>
      <c r="U39" s="8">
        <v>2016</v>
      </c>
      <c r="V39" s="8">
        <v>2017</v>
      </c>
    </row>
    <row r="40" spans="1:25" ht="15" customHeight="1" x14ac:dyDescent="0.25">
      <c r="A40" s="10" t="s">
        <v>34</v>
      </c>
      <c r="B40" s="27">
        <v>409.5</v>
      </c>
      <c r="C40" s="27">
        <v>392</v>
      </c>
      <c r="D40" s="27">
        <v>406</v>
      </c>
      <c r="E40" s="27">
        <v>370</v>
      </c>
      <c r="F40" s="27">
        <v>378</v>
      </c>
      <c r="G40" s="27">
        <v>382.2</v>
      </c>
      <c r="H40" s="27">
        <v>390</v>
      </c>
      <c r="I40" s="27">
        <v>392</v>
      </c>
      <c r="J40" s="27">
        <v>377</v>
      </c>
      <c r="K40" s="27">
        <v>308.24</v>
      </c>
      <c r="L40" s="27">
        <v>331</v>
      </c>
      <c r="M40" s="27">
        <v>297.27</v>
      </c>
      <c r="N40" s="27">
        <v>327.60000000000002</v>
      </c>
      <c r="O40" s="27">
        <v>324</v>
      </c>
      <c r="P40" s="27">
        <v>421.6</v>
      </c>
      <c r="Q40" s="27">
        <v>448.20000000000005</v>
      </c>
      <c r="R40" s="27">
        <v>434.22</v>
      </c>
      <c r="S40" s="27">
        <v>406.6</v>
      </c>
      <c r="T40" s="27">
        <v>406.6</v>
      </c>
      <c r="U40" s="22">
        <v>310.10000000000002</v>
      </c>
      <c r="V40" s="10">
        <v>302.60000000000002</v>
      </c>
    </row>
    <row r="41" spans="1:25" ht="15" customHeight="1" x14ac:dyDescent="0.25">
      <c r="A41" s="10" t="s">
        <v>35</v>
      </c>
      <c r="B41" s="27">
        <v>584.19999999999993</v>
      </c>
      <c r="C41" s="27">
        <v>639.56999999999994</v>
      </c>
      <c r="D41" s="27">
        <v>582.80000000000007</v>
      </c>
      <c r="E41" s="27">
        <v>578.69999999999993</v>
      </c>
      <c r="F41" s="27">
        <v>573.79999999999995</v>
      </c>
      <c r="G41" s="27">
        <v>576.67199999999991</v>
      </c>
      <c r="H41" s="27">
        <v>630.09999999999991</v>
      </c>
      <c r="I41" s="27">
        <v>644.88349999999991</v>
      </c>
      <c r="J41" s="27">
        <v>655.11239999999998</v>
      </c>
      <c r="K41" s="27">
        <v>701.4215999999999</v>
      </c>
      <c r="L41" s="27">
        <v>762.3</v>
      </c>
      <c r="M41" s="27">
        <v>754.83632437200004</v>
      </c>
      <c r="N41" s="27">
        <v>902.22268330400004</v>
      </c>
      <c r="O41" s="27">
        <v>933.97929999999997</v>
      </c>
      <c r="P41" s="27">
        <v>990.79814322600021</v>
      </c>
      <c r="Q41" s="27">
        <v>952.11707023899999</v>
      </c>
      <c r="R41" s="27">
        <v>936.49526309523833</v>
      </c>
      <c r="S41" s="27">
        <v>1008.7620818452383</v>
      </c>
      <c r="T41" s="27">
        <v>1231.3408500000003</v>
      </c>
      <c r="U41" s="22">
        <v>1152.5718353648638</v>
      </c>
      <c r="V41" s="10">
        <v>1185.5</v>
      </c>
      <c r="Y41" s="22"/>
    </row>
    <row r="42" spans="1:25" ht="15" customHeight="1" x14ac:dyDescent="0.25">
      <c r="A42" s="10" t="s">
        <v>36</v>
      </c>
      <c r="B42" s="27">
        <v>766.36</v>
      </c>
      <c r="C42" s="27">
        <v>815.68000000000006</v>
      </c>
      <c r="D42" s="27">
        <v>840.78998559999991</v>
      </c>
      <c r="E42" s="27">
        <v>878.90497479999999</v>
      </c>
      <c r="F42" s="27">
        <v>940.28496759999996</v>
      </c>
      <c r="G42" s="27">
        <v>1008.2099640000001</v>
      </c>
      <c r="H42" s="27">
        <v>1105.889964</v>
      </c>
      <c r="I42" s="27">
        <v>1214.4149676</v>
      </c>
      <c r="J42" s="27">
        <v>1328.0449747999999</v>
      </c>
      <c r="K42" s="27">
        <v>1398.1599855999998</v>
      </c>
      <c r="L42" s="27">
        <v>1431.6</v>
      </c>
      <c r="M42" s="27">
        <v>1476.0379</v>
      </c>
      <c r="N42" s="27">
        <v>1645.4418000000001</v>
      </c>
      <c r="O42" s="27">
        <v>1616.6205</v>
      </c>
      <c r="P42" s="27">
        <v>1643.1100000000001</v>
      </c>
      <c r="Q42" s="27">
        <v>1677.4189999999994</v>
      </c>
      <c r="R42" s="27">
        <v>1625.8699999999997</v>
      </c>
      <c r="S42" s="27">
        <v>1698.0099999999995</v>
      </c>
      <c r="T42" s="27">
        <v>1605.1699999999996</v>
      </c>
      <c r="U42" s="22">
        <v>1552.8219999999997</v>
      </c>
      <c r="V42" s="10">
        <f>1482.5+28.7</f>
        <v>1511.2</v>
      </c>
    </row>
    <row r="43" spans="1:25" ht="15" customHeight="1" x14ac:dyDescent="0.25">
      <c r="A43" s="10" t="s">
        <v>37</v>
      </c>
      <c r="B43" s="27">
        <v>1247</v>
      </c>
      <c r="C43" s="27">
        <v>1278.26</v>
      </c>
      <c r="D43" s="27">
        <v>1413.4799999999998</v>
      </c>
      <c r="E43" s="27">
        <v>1563.9</v>
      </c>
      <c r="F43" s="27">
        <v>1568.1</v>
      </c>
      <c r="G43" s="27">
        <v>1511.2470000000001</v>
      </c>
      <c r="H43" s="27">
        <v>1654.7849999999999</v>
      </c>
      <c r="I43" s="27">
        <v>1649.665</v>
      </c>
      <c r="J43" s="27">
        <v>1645.0725</v>
      </c>
      <c r="K43" s="27">
        <v>1725.7025000000001</v>
      </c>
      <c r="L43" s="27">
        <v>1822.3024999999998</v>
      </c>
      <c r="M43" s="27">
        <v>2026.885424599996</v>
      </c>
      <c r="N43" s="27">
        <v>2012.755639259995</v>
      </c>
      <c r="O43" s="27">
        <v>2210.318349350995</v>
      </c>
      <c r="P43" s="27">
        <v>2392.7612524953802</v>
      </c>
      <c r="Q43" s="27">
        <v>2319.2804469699959</v>
      </c>
      <c r="R43" s="27">
        <v>2368.2818059999963</v>
      </c>
      <c r="S43" s="27">
        <v>2472.962396619188</v>
      </c>
      <c r="T43" s="27">
        <v>2437.4501904599342</v>
      </c>
      <c r="U43" s="22">
        <v>2439.6111317081654</v>
      </c>
      <c r="V43" s="10">
        <v>2485.1</v>
      </c>
    </row>
    <row r="44" spans="1:25" ht="15" customHeight="1" x14ac:dyDescent="0.25">
      <c r="A44" s="10" t="s">
        <v>38</v>
      </c>
      <c r="B44" s="27">
        <v>97.6</v>
      </c>
      <c r="C44" s="27">
        <v>96.669999999999987</v>
      </c>
      <c r="D44" s="27">
        <v>106.61999999999999</v>
      </c>
      <c r="E44" s="27">
        <v>112.19999999999999</v>
      </c>
      <c r="F44" s="27">
        <v>110.03</v>
      </c>
      <c r="G44" s="27">
        <v>127.18</v>
      </c>
      <c r="H44" s="27">
        <v>133.09</v>
      </c>
      <c r="I44" s="27">
        <v>144.13629999999998</v>
      </c>
      <c r="J44" s="27">
        <v>141.60729000000001</v>
      </c>
      <c r="K44" s="27">
        <v>131.80000000000001</v>
      </c>
      <c r="L44" s="27">
        <v>158.6</v>
      </c>
      <c r="M44" s="27">
        <v>142.99099750200003</v>
      </c>
      <c r="N44" s="27">
        <v>174.69126943899997</v>
      </c>
      <c r="O44" s="27">
        <v>215.511521813</v>
      </c>
      <c r="P44" s="27">
        <v>216.64403474635901</v>
      </c>
      <c r="Q44" s="27">
        <v>187.64796306349206</v>
      </c>
      <c r="R44" s="27">
        <v>195.20823049206351</v>
      </c>
      <c r="S44" s="27">
        <v>175.38815354886032</v>
      </c>
      <c r="T44" s="27">
        <v>186.60427521076596</v>
      </c>
      <c r="U44" s="22">
        <v>162.7861815573425</v>
      </c>
      <c r="V44" s="10">
        <v>173.2</v>
      </c>
    </row>
    <row r="45" spans="1:25" ht="15" customHeight="1" x14ac:dyDescent="0.25">
      <c r="A45" s="10" t="s">
        <v>39</v>
      </c>
      <c r="B45" s="27">
        <v>64.399999999999991</v>
      </c>
      <c r="C45" s="27">
        <v>52.12</v>
      </c>
      <c r="D45" s="27">
        <v>51.6</v>
      </c>
      <c r="E45" s="27">
        <v>61.20000000000001</v>
      </c>
      <c r="F45" s="27">
        <v>78.599999999999994</v>
      </c>
      <c r="G45" s="27">
        <v>81.15740000000001</v>
      </c>
      <c r="H45" s="27">
        <v>67.280000000000015</v>
      </c>
      <c r="I45" s="27">
        <v>65.049399999999991</v>
      </c>
      <c r="J45" s="27">
        <v>68.837249999999997</v>
      </c>
      <c r="K45" s="27">
        <v>73.082824170000009</v>
      </c>
      <c r="L45" s="27">
        <v>77</v>
      </c>
      <c r="M45" s="27">
        <v>92.563964701000003</v>
      </c>
      <c r="N45" s="27">
        <v>93.172359999999998</v>
      </c>
      <c r="O45" s="27">
        <v>103.84272619199999</v>
      </c>
      <c r="P45" s="27">
        <v>107.29501948000001</v>
      </c>
      <c r="Q45" s="27">
        <v>123.10191880799999</v>
      </c>
      <c r="R45" s="45">
        <v>119.1</v>
      </c>
      <c r="S45" s="45">
        <v>116</v>
      </c>
      <c r="T45" s="45">
        <v>138.6</v>
      </c>
      <c r="U45" s="22">
        <v>153.9</v>
      </c>
      <c r="V45" s="10">
        <v>154.6</v>
      </c>
    </row>
    <row r="46" spans="1:25" ht="15" customHeight="1" x14ac:dyDescent="0.25">
      <c r="A46" s="10" t="s">
        <v>40</v>
      </c>
      <c r="B46" s="27">
        <v>483.88000000000005</v>
      </c>
      <c r="C46" s="27">
        <v>460.60999999999996</v>
      </c>
      <c r="D46" s="27">
        <v>443.56</v>
      </c>
      <c r="E46" s="27">
        <v>346.53</v>
      </c>
      <c r="F46" s="27">
        <v>358.68</v>
      </c>
      <c r="G46" s="27">
        <v>298.16200000000003</v>
      </c>
      <c r="H46" s="27">
        <v>296.24</v>
      </c>
      <c r="I46" s="27">
        <v>303.47692865000005</v>
      </c>
      <c r="J46" s="27">
        <v>296.01</v>
      </c>
      <c r="K46" s="27">
        <v>320.04699999999997</v>
      </c>
      <c r="L46" s="27">
        <v>309.99999999999994</v>
      </c>
      <c r="M46" s="27">
        <v>364.40399443900009</v>
      </c>
      <c r="N46" s="27">
        <v>439.87477777800001</v>
      </c>
      <c r="O46" s="27">
        <v>458.07552627000001</v>
      </c>
      <c r="P46" s="27">
        <v>461.99206053800003</v>
      </c>
      <c r="Q46" s="27">
        <v>509.37596145690753</v>
      </c>
      <c r="R46" s="27">
        <v>471.83874404761912</v>
      </c>
      <c r="S46" s="27">
        <v>490.44908300963709</v>
      </c>
      <c r="T46" s="27">
        <v>575.89724356503586</v>
      </c>
      <c r="U46" s="22">
        <v>432.21204180327874</v>
      </c>
      <c r="V46" s="10">
        <v>623.20000000000005</v>
      </c>
    </row>
    <row r="47" spans="1:25" ht="15" customHeight="1" x14ac:dyDescent="0.25">
      <c r="A47" s="10" t="s">
        <v>41</v>
      </c>
      <c r="B47" s="27">
        <v>90.95</v>
      </c>
      <c r="C47" s="27">
        <v>98.480000000000018</v>
      </c>
      <c r="D47" s="27">
        <v>76.22</v>
      </c>
      <c r="E47" s="27">
        <v>71.899999999999991</v>
      </c>
      <c r="F47" s="27">
        <v>70.490000000000009</v>
      </c>
      <c r="G47" s="27">
        <v>76.544700000000006</v>
      </c>
      <c r="H47" s="27">
        <v>75.97</v>
      </c>
      <c r="I47" s="27">
        <v>70.498000000000005</v>
      </c>
      <c r="J47" s="27">
        <v>76.392375000000015</v>
      </c>
      <c r="K47" s="27">
        <v>81.389999999999986</v>
      </c>
      <c r="L47" s="27">
        <v>63.5</v>
      </c>
      <c r="M47" s="27">
        <v>71.24825835099999</v>
      </c>
      <c r="N47" s="27">
        <v>89.841970000000003</v>
      </c>
      <c r="O47" s="27">
        <v>150.69238619100003</v>
      </c>
      <c r="P47" s="27">
        <v>138.53383276599999</v>
      </c>
      <c r="Q47" s="27">
        <v>152.50839381000003</v>
      </c>
      <c r="R47" s="27">
        <v>161.69140476190478</v>
      </c>
      <c r="S47" s="27">
        <v>180.38831952380957</v>
      </c>
      <c r="T47" s="27">
        <v>195.68722701298697</v>
      </c>
      <c r="U47" s="22">
        <v>214.21009000000001</v>
      </c>
      <c r="V47" s="10">
        <v>239.6</v>
      </c>
    </row>
    <row r="48" spans="1:25" ht="15" customHeight="1" x14ac:dyDescent="0.25">
      <c r="A48" s="10" t="s">
        <v>42</v>
      </c>
      <c r="B48" s="27">
        <v>12.2</v>
      </c>
      <c r="C48" s="27">
        <v>26.6</v>
      </c>
      <c r="D48" s="27">
        <v>34.299999999999997</v>
      </c>
      <c r="E48" s="27">
        <v>35.200000000000003</v>
      </c>
      <c r="F48" s="27">
        <v>40.700000000000003</v>
      </c>
      <c r="G48" s="27">
        <v>37</v>
      </c>
      <c r="H48" s="27">
        <v>9.64</v>
      </c>
      <c r="I48" s="27">
        <v>2.7</v>
      </c>
      <c r="J48" s="27">
        <v>5.4349999999999996</v>
      </c>
      <c r="K48" s="27">
        <v>1.5349999999999999</v>
      </c>
      <c r="L48" s="27">
        <v>5.2350000000000003</v>
      </c>
      <c r="M48" s="27"/>
      <c r="N48" s="27"/>
      <c r="O48" s="27">
        <v>10</v>
      </c>
      <c r="P48" s="27">
        <v>0</v>
      </c>
      <c r="Q48" s="27"/>
      <c r="R48" s="27"/>
      <c r="S48" s="27"/>
      <c r="T48" s="27"/>
    </row>
    <row r="49" spans="1:22" s="8" customFormat="1" ht="15" customHeight="1" x14ac:dyDescent="0.25">
      <c r="A49" s="8" t="s">
        <v>13</v>
      </c>
      <c r="B49" s="26">
        <f>SUM(B40:B48)</f>
        <v>3756.0899999999997</v>
      </c>
      <c r="C49" s="26">
        <f t="shared" ref="C49:V49" si="3">SUM(C40:C48)</f>
        <v>3859.9900000000002</v>
      </c>
      <c r="D49" s="26">
        <f t="shared" si="3"/>
        <v>3955.3699855999998</v>
      </c>
      <c r="E49" s="26">
        <f t="shared" si="3"/>
        <v>4018.5349747999994</v>
      </c>
      <c r="F49" s="26">
        <f t="shared" si="3"/>
        <v>4118.6849675999993</v>
      </c>
      <c r="G49" s="26">
        <f t="shared" si="3"/>
        <v>4098.3730639999994</v>
      </c>
      <c r="H49" s="26">
        <f t="shared" si="3"/>
        <v>4362.9949640000004</v>
      </c>
      <c r="I49" s="26">
        <f t="shared" si="3"/>
        <v>4486.8240962499995</v>
      </c>
      <c r="J49" s="26">
        <f t="shared" si="3"/>
        <v>4593.5117898000008</v>
      </c>
      <c r="K49" s="26">
        <f t="shared" si="3"/>
        <v>4741.3789097700001</v>
      </c>
      <c r="L49" s="26">
        <f t="shared" si="3"/>
        <v>4961.5374999999995</v>
      </c>
      <c r="M49" s="26">
        <f t="shared" si="3"/>
        <v>5226.2368639649967</v>
      </c>
      <c r="N49" s="26">
        <f t="shared" si="3"/>
        <v>5685.600499780996</v>
      </c>
      <c r="O49" s="26">
        <f t="shared" si="3"/>
        <v>6023.0403098169954</v>
      </c>
      <c r="P49" s="26">
        <f t="shared" si="3"/>
        <v>6372.7343432517391</v>
      </c>
      <c r="Q49" s="26">
        <f t="shared" si="3"/>
        <v>6369.6507543473945</v>
      </c>
      <c r="R49" s="26">
        <f t="shared" si="3"/>
        <v>6312.7054483968213</v>
      </c>
      <c r="S49" s="26">
        <f t="shared" si="3"/>
        <v>6548.5600345467319</v>
      </c>
      <c r="T49" s="26">
        <f t="shared" si="3"/>
        <v>6777.3497862487229</v>
      </c>
      <c r="U49" s="26">
        <f t="shared" si="3"/>
        <v>6418.2132804336497</v>
      </c>
      <c r="V49" s="26">
        <f t="shared" si="3"/>
        <v>6675</v>
      </c>
    </row>
    <row r="51" spans="1:22" ht="15" customHeight="1" x14ac:dyDescent="0.25">
      <c r="A51" s="8" t="s">
        <v>114</v>
      </c>
    </row>
    <row r="53" spans="1:22" ht="15" customHeight="1" x14ac:dyDescent="0.25">
      <c r="A53" s="8" t="s">
        <v>15</v>
      </c>
      <c r="B53" s="8">
        <v>1997</v>
      </c>
      <c r="C53" s="8">
        <v>1998</v>
      </c>
      <c r="D53" s="8">
        <v>1999</v>
      </c>
      <c r="E53" s="8">
        <v>2000</v>
      </c>
      <c r="F53" s="8">
        <v>2001</v>
      </c>
      <c r="G53" s="8">
        <v>2002</v>
      </c>
      <c r="H53" s="8">
        <v>2003</v>
      </c>
      <c r="I53" s="8">
        <v>2004</v>
      </c>
      <c r="J53" s="8">
        <v>2005</v>
      </c>
      <c r="K53" s="8">
        <v>2006</v>
      </c>
      <c r="L53" s="8">
        <v>2007</v>
      </c>
      <c r="M53" s="8">
        <v>2008</v>
      </c>
      <c r="N53" s="8">
        <v>2009</v>
      </c>
      <c r="O53" s="8">
        <v>2010</v>
      </c>
      <c r="P53" s="8">
        <v>2011</v>
      </c>
      <c r="Q53" s="8">
        <v>2012</v>
      </c>
      <c r="R53" s="8">
        <v>2013</v>
      </c>
      <c r="S53" s="20">
        <v>2014</v>
      </c>
      <c r="T53" s="8">
        <v>2015</v>
      </c>
      <c r="U53" s="8">
        <v>2016</v>
      </c>
      <c r="V53" s="8">
        <v>2016</v>
      </c>
    </row>
    <row r="54" spans="1:22" ht="15" customHeight="1" x14ac:dyDescent="0.25">
      <c r="A54" s="10" t="s">
        <v>34</v>
      </c>
      <c r="B54" s="21">
        <f>+B16/B4*100</f>
        <v>38.094707520891362</v>
      </c>
      <c r="C54" s="21">
        <f t="shared" ref="C54:S54" si="4">+C16/C4*100</f>
        <v>35.150812064965194</v>
      </c>
      <c r="D54" s="21">
        <f t="shared" si="4"/>
        <v>33.333333333333329</v>
      </c>
      <c r="E54" s="21">
        <f t="shared" si="4"/>
        <v>30.730478589420656</v>
      </c>
      <c r="F54" s="21">
        <f t="shared" si="4"/>
        <v>30.750893921334921</v>
      </c>
      <c r="G54" s="21">
        <f t="shared" si="4"/>
        <v>31.089480473789145</v>
      </c>
      <c r="H54" s="21">
        <f t="shared" si="4"/>
        <v>31.738623103850642</v>
      </c>
      <c r="I54" s="21">
        <f t="shared" si="4"/>
        <v>31.395348837209301</v>
      </c>
      <c r="J54" s="21">
        <f t="shared" si="4"/>
        <v>37.485582468281429</v>
      </c>
      <c r="K54" s="21">
        <f t="shared" si="4"/>
        <v>39.449358778828426</v>
      </c>
      <c r="L54" s="21">
        <f t="shared" si="4"/>
        <v>38.046272493573262</v>
      </c>
      <c r="M54" s="21">
        <f t="shared" si="4"/>
        <v>37.770637394158364</v>
      </c>
      <c r="N54" s="21">
        <f t="shared" si="4"/>
        <v>38.718456209797132</v>
      </c>
      <c r="O54" s="21">
        <f t="shared" si="4"/>
        <v>40.342298288508559</v>
      </c>
      <c r="P54" s="21">
        <f t="shared" si="4"/>
        <v>34.112149532710276</v>
      </c>
      <c r="Q54" s="21">
        <f t="shared" si="4"/>
        <v>34.37118437118437</v>
      </c>
      <c r="R54" s="21">
        <f t="shared" si="4"/>
        <v>35.62268224663395</v>
      </c>
      <c r="S54" s="21">
        <f t="shared" si="4"/>
        <v>36.796357615894038</v>
      </c>
      <c r="T54" s="21">
        <f t="shared" ref="T54:U54" si="5">+T16/T4*100</f>
        <v>36.796357615894038</v>
      </c>
      <c r="U54" s="22">
        <f t="shared" si="5"/>
        <v>39.034037680857708</v>
      </c>
      <c r="V54" s="22">
        <f t="shared" ref="V54" si="6">+V16/V4*100</f>
        <v>39.144103032146838</v>
      </c>
    </row>
    <row r="55" spans="1:22" ht="15" customHeight="1" x14ac:dyDescent="0.25">
      <c r="A55" s="10" t="s">
        <v>35</v>
      </c>
      <c r="B55" s="21">
        <f t="shared" ref="B55:S55" si="7">+B17/B5*100</f>
        <v>47.358134988226489</v>
      </c>
      <c r="C55" s="21">
        <f t="shared" si="7"/>
        <v>46.773926682859361</v>
      </c>
      <c r="D55" s="21">
        <f t="shared" si="7"/>
        <v>46.830627971798641</v>
      </c>
      <c r="E55" s="21">
        <f t="shared" si="7"/>
        <v>48.788257339163032</v>
      </c>
      <c r="F55" s="21">
        <f t="shared" si="7"/>
        <v>48.334872268390271</v>
      </c>
      <c r="G55" s="21">
        <f t="shared" si="7"/>
        <v>47.328794529367343</v>
      </c>
      <c r="H55" s="21">
        <f t="shared" si="7"/>
        <v>45.194172594561685</v>
      </c>
      <c r="I55" s="21">
        <f t="shared" si="7"/>
        <v>43.443743661257606</v>
      </c>
      <c r="J55" s="21">
        <f t="shared" si="7"/>
        <v>43.193227318827013</v>
      </c>
      <c r="K55" s="21">
        <f t="shared" si="7"/>
        <v>41.298942336687496</v>
      </c>
      <c r="L55" s="21">
        <f t="shared" si="7"/>
        <v>40.848140958638204</v>
      </c>
      <c r="M55" s="21">
        <f t="shared" si="7"/>
        <v>42.968111953190551</v>
      </c>
      <c r="N55" s="21">
        <f t="shared" si="7"/>
        <v>35.783587395713695</v>
      </c>
      <c r="O55" s="21">
        <f t="shared" si="7"/>
        <v>35.519236091263501</v>
      </c>
      <c r="P55" s="21">
        <f t="shared" si="7"/>
        <v>33.204190943922534</v>
      </c>
      <c r="Q55" s="21">
        <f t="shared" si="7"/>
        <v>31.573594181650915</v>
      </c>
      <c r="R55" s="21">
        <f t="shared" si="7"/>
        <v>31.75899663091073</v>
      </c>
      <c r="S55" s="21">
        <f t="shared" si="7"/>
        <v>33.118360541638786</v>
      </c>
      <c r="T55" s="21">
        <f t="shared" ref="T55:U55" si="8">+T17/T5*100</f>
        <v>32.615561673092145</v>
      </c>
      <c r="U55" s="22">
        <f t="shared" si="8"/>
        <v>32.745599213763519</v>
      </c>
      <c r="V55" s="22">
        <f t="shared" ref="V55" si="9">+V17/V5*100</f>
        <v>33.432053466125012</v>
      </c>
    </row>
    <row r="56" spans="1:22" ht="15" customHeight="1" x14ac:dyDescent="0.25">
      <c r="A56" s="10" t="s">
        <v>36</v>
      </c>
      <c r="B56" s="21">
        <f t="shared" ref="B56:S56" si="10">+B18/B6*100</f>
        <v>55.565565528146507</v>
      </c>
      <c r="C56" s="21">
        <f t="shared" si="10"/>
        <v>53.172923315384082</v>
      </c>
      <c r="D56" s="21">
        <f t="shared" si="10"/>
        <v>51.144999581007745</v>
      </c>
      <c r="E56" s="21">
        <f t="shared" si="10"/>
        <v>48.977504910720377</v>
      </c>
      <c r="F56" s="21">
        <f t="shared" si="10"/>
        <v>47.080497366470986</v>
      </c>
      <c r="G56" s="21">
        <f t="shared" si="10"/>
        <v>43.683944098702007</v>
      </c>
      <c r="H56" s="21">
        <f t="shared" si="10"/>
        <v>39.81885496210662</v>
      </c>
      <c r="I56" s="21">
        <f t="shared" si="10"/>
        <v>37.703859784169069</v>
      </c>
      <c r="J56" s="21">
        <f t="shared" si="10"/>
        <v>33.920391440184297</v>
      </c>
      <c r="K56" s="21">
        <f t="shared" si="10"/>
        <v>33.42438064495137</v>
      </c>
      <c r="L56" s="21">
        <f t="shared" si="10"/>
        <v>32.710535081609784</v>
      </c>
      <c r="M56" s="21">
        <f t="shared" si="10"/>
        <v>34.591278702033328</v>
      </c>
      <c r="N56" s="21">
        <f t="shared" si="10"/>
        <v>35.818786434694836</v>
      </c>
      <c r="O56" s="21">
        <f t="shared" si="10"/>
        <v>36.227975224443121</v>
      </c>
      <c r="P56" s="21">
        <f t="shared" si="10"/>
        <v>33.773919735361012</v>
      </c>
      <c r="Q56" s="21">
        <f t="shared" si="10"/>
        <v>31.943385634933978</v>
      </c>
      <c r="R56" s="21">
        <f t="shared" si="10"/>
        <v>34.509279522445766</v>
      </c>
      <c r="S56" s="21">
        <f t="shared" si="10"/>
        <v>32.937457484473072</v>
      </c>
      <c r="T56" s="21">
        <f t="shared" ref="T56:U56" si="11">+T18/T6*100</f>
        <v>33.951768934044907</v>
      </c>
      <c r="U56" s="22">
        <f t="shared" si="11"/>
        <v>35.382248137350182</v>
      </c>
      <c r="V56" s="22">
        <f t="shared" ref="V56" si="12">+V18/V6*100</f>
        <v>36.45137899132348</v>
      </c>
    </row>
    <row r="57" spans="1:22" ht="15" customHeight="1" x14ac:dyDescent="0.25">
      <c r="A57" s="10" t="s">
        <v>37</v>
      </c>
      <c r="B57" s="21">
        <f t="shared" ref="B57:S57" si="13">+B19/B7*100</f>
        <v>46.364096507508009</v>
      </c>
      <c r="C57" s="21">
        <f t="shared" si="13"/>
        <v>45.319242031570795</v>
      </c>
      <c r="D57" s="21">
        <f t="shared" si="13"/>
        <v>43.79767565033697</v>
      </c>
      <c r="E57" s="21">
        <f t="shared" si="13"/>
        <v>43.079015367877055</v>
      </c>
      <c r="F57" s="21">
        <f t="shared" si="13"/>
        <v>42.987510755351614</v>
      </c>
      <c r="G57" s="21">
        <f t="shared" si="13"/>
        <v>42.842465753424655</v>
      </c>
      <c r="H57" s="21">
        <f t="shared" si="13"/>
        <v>40.840583008347899</v>
      </c>
      <c r="I57" s="21">
        <f t="shared" si="13"/>
        <v>41.955003134363729</v>
      </c>
      <c r="J57" s="21">
        <f t="shared" si="13"/>
        <v>43.738308930952726</v>
      </c>
      <c r="K57" s="21">
        <f t="shared" si="13"/>
        <v>43.266456495996891</v>
      </c>
      <c r="L57" s="21">
        <f t="shared" si="13"/>
        <v>42.218585568202919</v>
      </c>
      <c r="M57" s="21">
        <f t="shared" si="13"/>
        <v>42.706119445734494</v>
      </c>
      <c r="N57" s="21">
        <f t="shared" si="13"/>
        <v>42.536707567651298</v>
      </c>
      <c r="O57" s="21">
        <f t="shared" si="13"/>
        <v>40.566176825671747</v>
      </c>
      <c r="P57" s="21">
        <f t="shared" si="13"/>
        <v>39.869493616512621</v>
      </c>
      <c r="Q57" s="21">
        <f t="shared" si="13"/>
        <v>39.991743074253456</v>
      </c>
      <c r="R57" s="21">
        <f t="shared" si="13"/>
        <v>39.491239150934824</v>
      </c>
      <c r="S57" s="21">
        <f t="shared" si="13"/>
        <v>39.692293617089092</v>
      </c>
      <c r="T57" s="21">
        <f t="shared" ref="T57:U57" si="14">+T19/T7*100</f>
        <v>40.080452740805036</v>
      </c>
      <c r="U57" s="22">
        <f t="shared" si="14"/>
        <v>40.893164623521699</v>
      </c>
      <c r="V57" s="22">
        <f t="shared" ref="V57" si="15">+V19/V7*100</f>
        <v>40.731200148971169</v>
      </c>
    </row>
    <row r="58" spans="1:22" ht="15" customHeight="1" x14ac:dyDescent="0.25">
      <c r="A58" s="10" t="s">
        <v>38</v>
      </c>
      <c r="B58" s="21">
        <f t="shared" ref="B58:S58" si="16">+B20/B8*100</f>
        <v>76.391307376192785</v>
      </c>
      <c r="C58" s="21">
        <f t="shared" si="16"/>
        <v>76.179589131875403</v>
      </c>
      <c r="D58" s="21">
        <f t="shared" si="16"/>
        <v>74.569399044505928</v>
      </c>
      <c r="E58" s="21">
        <f t="shared" si="16"/>
        <v>74.303501945525298</v>
      </c>
      <c r="F58" s="21">
        <f t="shared" si="16"/>
        <v>74.52254226675015</v>
      </c>
      <c r="G58" s="21">
        <f t="shared" si="16"/>
        <v>72.17473476225247</v>
      </c>
      <c r="H58" s="21">
        <f t="shared" si="16"/>
        <v>72.626019794890169</v>
      </c>
      <c r="I58" s="21">
        <f t="shared" si="16"/>
        <v>71.755839248200644</v>
      </c>
      <c r="J58" s="21">
        <f t="shared" si="16"/>
        <v>70.884631858942271</v>
      </c>
      <c r="K58" s="21">
        <f t="shared" si="16"/>
        <v>74.589201877934272</v>
      </c>
      <c r="L58" s="21">
        <f t="shared" si="16"/>
        <v>68.660036639623129</v>
      </c>
      <c r="M58" s="21">
        <f t="shared" si="16"/>
        <v>71.619517142502062</v>
      </c>
      <c r="N58" s="21">
        <f t="shared" si="16"/>
        <v>73.631857073670048</v>
      </c>
      <c r="O58" s="21">
        <f t="shared" si="16"/>
        <v>68.939160788440262</v>
      </c>
      <c r="P58" s="21">
        <f t="shared" si="16"/>
        <v>68.885866230442019</v>
      </c>
      <c r="Q58" s="21">
        <f t="shared" si="16"/>
        <v>72.497400999964427</v>
      </c>
      <c r="R58" s="21">
        <f t="shared" si="16"/>
        <v>69.9439983528666</v>
      </c>
      <c r="S58" s="21">
        <f t="shared" si="16"/>
        <v>70.340780638441842</v>
      </c>
      <c r="T58" s="21">
        <f t="shared" ref="T58:U58" si="17">+T20/T8*100</f>
        <v>71.728402421844692</v>
      </c>
      <c r="U58" s="22">
        <f t="shared" si="17"/>
        <v>72.887638917592923</v>
      </c>
      <c r="V58" s="22">
        <f t="shared" ref="V58" si="18">+V20/V8*100</f>
        <v>73.319491305476248</v>
      </c>
    </row>
    <row r="59" spans="1:22" ht="15" customHeight="1" x14ac:dyDescent="0.25">
      <c r="A59" s="10" t="s">
        <v>39</v>
      </c>
      <c r="B59" s="21">
        <f t="shared" ref="B59:S59" si="19">+B21/B9*100</f>
        <v>80.136455264382107</v>
      </c>
      <c r="C59" s="21">
        <f t="shared" si="19"/>
        <v>81.59098410902061</v>
      </c>
      <c r="D59" s="21">
        <f t="shared" si="19"/>
        <v>82.391921741874413</v>
      </c>
      <c r="E59" s="21">
        <f t="shared" si="19"/>
        <v>77.923907937999076</v>
      </c>
      <c r="F59" s="21">
        <f t="shared" si="19"/>
        <v>75.600240096038434</v>
      </c>
      <c r="G59" s="21">
        <f t="shared" si="19"/>
        <v>75.09264162515521</v>
      </c>
      <c r="H59" s="21">
        <f t="shared" si="19"/>
        <v>74.42568264667446</v>
      </c>
      <c r="I59" s="21">
        <f t="shared" si="19"/>
        <v>74.238024976802919</v>
      </c>
      <c r="J59" s="21">
        <f t="shared" si="19"/>
        <v>75.921538215298455</v>
      </c>
      <c r="K59" s="21">
        <f t="shared" si="19"/>
        <v>75.267435980624853</v>
      </c>
      <c r="L59" s="21">
        <f t="shared" si="19"/>
        <v>74.051218759642069</v>
      </c>
      <c r="M59" s="21">
        <f t="shared" si="19"/>
        <v>72.189882172615015</v>
      </c>
      <c r="N59" s="21">
        <f t="shared" si="19"/>
        <v>71.764206886064841</v>
      </c>
      <c r="O59" s="21">
        <f t="shared" si="19"/>
        <v>71.01046700886323</v>
      </c>
      <c r="P59" s="21">
        <f t="shared" si="19"/>
        <v>69.715521389552165</v>
      </c>
      <c r="Q59" s="21">
        <f t="shared" si="19"/>
        <v>69.859965204699066</v>
      </c>
      <c r="R59" s="21">
        <f t="shared" si="19"/>
        <v>69.139129201531688</v>
      </c>
      <c r="S59" s="21">
        <f t="shared" si="19"/>
        <v>69.017243796439089</v>
      </c>
      <c r="T59" s="21">
        <f t="shared" ref="T59:U59" si="20">+T21/T9*100</f>
        <v>68.410716790573716</v>
      </c>
      <c r="U59" s="22">
        <f t="shared" si="20"/>
        <v>69.438810006761315</v>
      </c>
      <c r="V59" s="22">
        <f t="shared" ref="V59" si="21">+V21/V9*100</f>
        <v>65.140574589030578</v>
      </c>
    </row>
    <row r="60" spans="1:22" ht="15" customHeight="1" x14ac:dyDescent="0.25">
      <c r="A60" s="10" t="s">
        <v>40</v>
      </c>
      <c r="B60" s="21">
        <f t="shared" ref="B60:S60" si="22">+B22/B10*100</f>
        <v>59.519617847251048</v>
      </c>
      <c r="C60" s="21">
        <f t="shared" si="22"/>
        <v>58.875944453976913</v>
      </c>
      <c r="D60" s="21">
        <f t="shared" si="22"/>
        <v>58.676226222155073</v>
      </c>
      <c r="E60" s="21">
        <f t="shared" si="22"/>
        <v>60</v>
      </c>
      <c r="F60" s="21">
        <f t="shared" si="22"/>
        <v>58.064064051865451</v>
      </c>
      <c r="G60" s="21">
        <f t="shared" si="22"/>
        <v>60.776702020501283</v>
      </c>
      <c r="H60" s="21">
        <f t="shared" si="22"/>
        <v>61.455520891040017</v>
      </c>
      <c r="I60" s="21">
        <f t="shared" si="22"/>
        <v>60.607241045294224</v>
      </c>
      <c r="J60" s="21">
        <f t="shared" si="22"/>
        <v>58.740582593726941</v>
      </c>
      <c r="K60" s="21">
        <f t="shared" si="22"/>
        <v>57.355123092113914</v>
      </c>
      <c r="L60" s="21">
        <f t="shared" si="22"/>
        <v>59.502336194719106</v>
      </c>
      <c r="M60" s="21">
        <f t="shared" si="22"/>
        <v>57.416577555287226</v>
      </c>
      <c r="N60" s="21">
        <f t="shared" si="22"/>
        <v>58.054956670738974</v>
      </c>
      <c r="O60" s="21">
        <f t="shared" si="22"/>
        <v>56.921995984177862</v>
      </c>
      <c r="P60" s="21">
        <f t="shared" si="22"/>
        <v>55.797699572943515</v>
      </c>
      <c r="Q60" s="21">
        <f t="shared" si="22"/>
        <v>51.965903128553173</v>
      </c>
      <c r="R60" s="21">
        <f t="shared" si="22"/>
        <v>52.345042374540427</v>
      </c>
      <c r="S60" s="21">
        <f t="shared" si="22"/>
        <v>51.539545923442688</v>
      </c>
      <c r="T60" s="21">
        <f t="shared" ref="T60:U60" si="23">+T22/T10*100</f>
        <v>50.791683003438806</v>
      </c>
      <c r="U60" s="22">
        <f t="shared" si="23"/>
        <v>56.724344007333791</v>
      </c>
      <c r="V60" s="22">
        <f t="shared" ref="V60" si="24">+V22/V10*100</f>
        <v>51.587147784969581</v>
      </c>
    </row>
    <row r="61" spans="1:22" ht="15" customHeight="1" x14ac:dyDescent="0.25">
      <c r="A61" s="10" t="s">
        <v>41</v>
      </c>
      <c r="B61" s="21">
        <f t="shared" ref="B61:S61" si="25">+B23/B11*100</f>
        <v>72.281043537184502</v>
      </c>
      <c r="C61" s="21">
        <f t="shared" si="25"/>
        <v>71.427591352296986</v>
      </c>
      <c r="D61" s="21">
        <f t="shared" si="25"/>
        <v>73.129452181674267</v>
      </c>
      <c r="E61" s="21">
        <f t="shared" si="25"/>
        <v>71.220649019435413</v>
      </c>
      <c r="F61" s="21">
        <f t="shared" si="25"/>
        <v>73.193493911652283</v>
      </c>
      <c r="G61" s="21">
        <f t="shared" si="25"/>
        <v>70.248150272567585</v>
      </c>
      <c r="H61" s="21">
        <f t="shared" si="25"/>
        <v>67.704036995375589</v>
      </c>
      <c r="I61" s="21">
        <f t="shared" si="25"/>
        <v>68.746230274693147</v>
      </c>
      <c r="J61" s="21">
        <f t="shared" si="25"/>
        <v>65.606759515722842</v>
      </c>
      <c r="K61" s="21">
        <f t="shared" si="25"/>
        <v>64.553012095662112</v>
      </c>
      <c r="L61" s="21">
        <f t="shared" si="25"/>
        <v>63.529625921543655</v>
      </c>
      <c r="M61" s="21">
        <f t="shared" si="25"/>
        <v>62.848470354669026</v>
      </c>
      <c r="N61" s="21">
        <f t="shared" si="25"/>
        <v>59.356059917715264</v>
      </c>
      <c r="O61" s="21">
        <f t="shared" si="25"/>
        <v>57.495003175232917</v>
      </c>
      <c r="P61" s="21">
        <f t="shared" si="25"/>
        <v>55.161337386621398</v>
      </c>
      <c r="Q61" s="21">
        <f t="shared" si="25"/>
        <v>55.510544087138754</v>
      </c>
      <c r="R61" s="21">
        <f t="shared" si="25"/>
        <v>57.159560372798857</v>
      </c>
      <c r="S61" s="21">
        <f t="shared" si="25"/>
        <v>56.649116938112918</v>
      </c>
      <c r="T61" s="21">
        <f t="shared" ref="T61:U61" si="26">+T23/T11*100</f>
        <v>55.585083713904112</v>
      </c>
      <c r="U61" s="22">
        <f t="shared" si="26"/>
        <v>54.334219636486957</v>
      </c>
      <c r="V61" s="22">
        <f t="shared" ref="V61" si="27">+V23/V11*100</f>
        <v>51.951491497072766</v>
      </c>
    </row>
    <row r="62" spans="1:22" ht="15" customHeight="1" x14ac:dyDescent="0.25">
      <c r="A62" s="10" t="s">
        <v>42</v>
      </c>
      <c r="B62" s="21">
        <f t="shared" ref="B62:S63" si="28">+B24/B12*100</f>
        <v>60.313901345291477</v>
      </c>
      <c r="C62" s="21">
        <f t="shared" si="28"/>
        <v>45.193929173693085</v>
      </c>
      <c r="D62" s="21">
        <f t="shared" si="28"/>
        <v>43.854748603351958</v>
      </c>
      <c r="E62" s="21">
        <f t="shared" si="28"/>
        <v>46.782841823056302</v>
      </c>
      <c r="F62" s="21">
        <f t="shared" si="28"/>
        <v>44.131455399061032</v>
      </c>
      <c r="G62" s="21">
        <f t="shared" si="28"/>
        <v>38.920634920634917</v>
      </c>
      <c r="H62" s="21">
        <f t="shared" si="28"/>
        <v>62.626931567328924</v>
      </c>
      <c r="I62" s="21">
        <f t="shared" si="28"/>
        <v>73.2227488151659</v>
      </c>
      <c r="J62" s="21">
        <f t="shared" si="28"/>
        <v>56.569860102709399</v>
      </c>
      <c r="K62" s="21">
        <f t="shared" si="28"/>
        <v>69.024780175859306</v>
      </c>
      <c r="L62" s="21">
        <f t="shared" si="28"/>
        <v>66.147719044170898</v>
      </c>
      <c r="M62" s="21"/>
      <c r="N62" s="21"/>
      <c r="O62" s="21">
        <f t="shared" si="28"/>
        <v>0</v>
      </c>
      <c r="P62" s="21">
        <f t="shared" si="28"/>
        <v>0</v>
      </c>
      <c r="Q62" s="21"/>
      <c r="R62" s="21"/>
      <c r="S62" s="21"/>
      <c r="T62" s="21"/>
    </row>
    <row r="63" spans="1:22" s="8" customFormat="1" ht="15" customHeight="1" x14ac:dyDescent="0.25">
      <c r="A63" s="8" t="s">
        <v>13</v>
      </c>
      <c r="B63" s="23">
        <f t="shared" si="28"/>
        <v>54.709904346576131</v>
      </c>
      <c r="C63" s="23">
        <f t="shared" si="28"/>
        <v>53.479374880873223</v>
      </c>
      <c r="D63" s="23">
        <f t="shared" si="28"/>
        <v>52.5909387702727</v>
      </c>
      <c r="E63" s="23">
        <f t="shared" si="28"/>
        <v>51.805641348627994</v>
      </c>
      <c r="F63" s="23">
        <f t="shared" si="28"/>
        <v>50.992992334838675</v>
      </c>
      <c r="G63" s="23">
        <f t="shared" si="28"/>
        <v>50.042803891713547</v>
      </c>
      <c r="H63" s="23">
        <f t="shared" si="28"/>
        <v>48.295911987281706</v>
      </c>
      <c r="I63" s="23">
        <f t="shared" si="28"/>
        <v>47.977243200098215</v>
      </c>
      <c r="J63" s="23">
        <f t="shared" si="28"/>
        <v>47.348129859710696</v>
      </c>
      <c r="K63" s="23">
        <f t="shared" si="28"/>
        <v>46.884423268731879</v>
      </c>
      <c r="L63" s="23">
        <f t="shared" si="28"/>
        <v>45.800972711387566</v>
      </c>
      <c r="M63" s="23">
        <f t="shared" si="28"/>
        <v>46.767496454345661</v>
      </c>
      <c r="N63" s="23">
        <f t="shared" si="28"/>
        <v>45.81310672469592</v>
      </c>
      <c r="O63" s="23">
        <f t="shared" si="28"/>
        <v>44.740030787859993</v>
      </c>
      <c r="P63" s="23">
        <f t="shared" si="28"/>
        <v>42.922402210951908</v>
      </c>
      <c r="Q63" s="23">
        <f t="shared" si="28"/>
        <v>42.490068023890622</v>
      </c>
      <c r="R63" s="23">
        <f t="shared" si="28"/>
        <v>42.787545070031641</v>
      </c>
      <c r="S63" s="21">
        <f t="shared" si="28"/>
        <v>42.610424695963978</v>
      </c>
      <c r="T63" s="21">
        <f t="shared" ref="T63:U63" si="29">+T25/T13*100</f>
        <v>42.615200305411591</v>
      </c>
      <c r="U63" s="26">
        <f t="shared" si="29"/>
        <v>43.925686761676999</v>
      </c>
      <c r="V63" s="26">
        <f t="shared" ref="V63" si="30">+V25/V13*100</f>
        <v>43.158429377029258</v>
      </c>
    </row>
    <row r="65" spans="1:22" ht="15" customHeight="1" x14ac:dyDescent="0.25">
      <c r="A65" s="8" t="s">
        <v>16</v>
      </c>
      <c r="B65" s="8">
        <v>1997</v>
      </c>
      <c r="C65" s="8">
        <v>1998</v>
      </c>
      <c r="D65" s="8">
        <v>1999</v>
      </c>
      <c r="E65" s="8">
        <v>2000</v>
      </c>
      <c r="F65" s="8">
        <v>2001</v>
      </c>
      <c r="G65" s="8">
        <v>2002</v>
      </c>
      <c r="H65" s="8">
        <v>2003</v>
      </c>
      <c r="I65" s="8">
        <v>2004</v>
      </c>
      <c r="J65" s="8">
        <v>2005</v>
      </c>
      <c r="K65" s="8">
        <v>2006</v>
      </c>
      <c r="L65" s="8">
        <v>2007</v>
      </c>
      <c r="M65" s="8">
        <v>2008</v>
      </c>
      <c r="N65" s="8">
        <v>2009</v>
      </c>
      <c r="O65" s="8">
        <v>2010</v>
      </c>
      <c r="P65" s="8">
        <v>2011</v>
      </c>
      <c r="Q65" s="8">
        <v>2012</v>
      </c>
      <c r="R65" s="8">
        <v>2013</v>
      </c>
      <c r="S65" s="20">
        <v>2014</v>
      </c>
      <c r="T65" s="8">
        <v>2015</v>
      </c>
      <c r="U65" s="8">
        <v>2016</v>
      </c>
      <c r="V65" s="8">
        <v>2017</v>
      </c>
    </row>
    <row r="66" spans="1:22" ht="15" customHeight="1" x14ac:dyDescent="0.25">
      <c r="A66" s="10" t="s">
        <v>34</v>
      </c>
      <c r="B66" s="21">
        <f>+B28/B4*100</f>
        <v>16.278551532033426</v>
      </c>
      <c r="C66" s="21">
        <f t="shared" ref="C66:S66" si="31">+C28/C4*100</f>
        <v>19.373549883990719</v>
      </c>
      <c r="D66" s="21">
        <f t="shared" si="31"/>
        <v>19.838523644752019</v>
      </c>
      <c r="E66" s="21">
        <f t="shared" si="31"/>
        <v>22.670025188916874</v>
      </c>
      <c r="F66" s="21">
        <f t="shared" si="31"/>
        <v>24.195470798569726</v>
      </c>
      <c r="G66" s="21">
        <f t="shared" si="31"/>
        <v>24.088190453852469</v>
      </c>
      <c r="H66" s="21">
        <f t="shared" si="31"/>
        <v>22.753792298716451</v>
      </c>
      <c r="I66" s="21">
        <f t="shared" si="31"/>
        <v>23.02325581395349</v>
      </c>
      <c r="J66" s="21">
        <f t="shared" si="31"/>
        <v>19.031141868512112</v>
      </c>
      <c r="K66" s="21">
        <f t="shared" si="31"/>
        <v>19.627866265267961</v>
      </c>
      <c r="L66" s="21">
        <f t="shared" si="31"/>
        <v>19.537275064267352</v>
      </c>
      <c r="M66" s="21">
        <f t="shared" si="31"/>
        <v>21.234520230576166</v>
      </c>
      <c r="N66" s="21">
        <f t="shared" si="31"/>
        <v>20.757050964868878</v>
      </c>
      <c r="O66" s="21">
        <f t="shared" si="31"/>
        <v>20.048899755501225</v>
      </c>
      <c r="P66" s="21">
        <f t="shared" si="31"/>
        <v>21.112999150382329</v>
      </c>
      <c r="Q66" s="21">
        <f t="shared" si="31"/>
        <v>20.024420024420024</v>
      </c>
      <c r="R66" s="21">
        <f t="shared" si="31"/>
        <v>20.97398118808912</v>
      </c>
      <c r="S66" s="21">
        <f t="shared" si="31"/>
        <v>21.129966887417218</v>
      </c>
      <c r="T66" s="21">
        <f t="shared" ref="T66:U66" si="32">+T28/T4*100</f>
        <v>21.129966887417218</v>
      </c>
      <c r="U66" s="22">
        <f t="shared" si="32"/>
        <v>28.687415426251693</v>
      </c>
      <c r="V66" s="22">
        <f t="shared" ref="V66" si="33">+V28/V4*100</f>
        <v>30.169354020890378</v>
      </c>
    </row>
    <row r="67" spans="1:22" ht="15" customHeight="1" x14ac:dyDescent="0.25">
      <c r="A67" s="10" t="s">
        <v>35</v>
      </c>
      <c r="B67" s="21">
        <f t="shared" ref="B67:S67" si="34">+B29/B5*100</f>
        <v>32.253786555725071</v>
      </c>
      <c r="C67" s="21">
        <f t="shared" si="34"/>
        <v>32.061854305512355</v>
      </c>
      <c r="D67" s="21">
        <f t="shared" si="34"/>
        <v>34.058042302016723</v>
      </c>
      <c r="E67" s="21">
        <f t="shared" si="34"/>
        <v>33.138663335415373</v>
      </c>
      <c r="F67" s="21">
        <f t="shared" si="34"/>
        <v>34.004309018159432</v>
      </c>
      <c r="G67" s="21">
        <f t="shared" si="34"/>
        <v>35.322103654409091</v>
      </c>
      <c r="H67" s="21">
        <f t="shared" si="34"/>
        <v>36.091004945275259</v>
      </c>
      <c r="I67" s="21">
        <f t="shared" si="34"/>
        <v>36.115289046653146</v>
      </c>
      <c r="J67" s="21">
        <f t="shared" si="34"/>
        <v>37.490244615564436</v>
      </c>
      <c r="K67" s="21">
        <f t="shared" si="34"/>
        <v>37.826056901917191</v>
      </c>
      <c r="L67" s="21">
        <f t="shared" si="34"/>
        <v>36.386441690309091</v>
      </c>
      <c r="M67" s="21">
        <f t="shared" si="34"/>
        <v>33.443525385289888</v>
      </c>
      <c r="N67" s="21">
        <f t="shared" si="34"/>
        <v>36.209462179376871</v>
      </c>
      <c r="O67" s="21">
        <f t="shared" si="34"/>
        <v>35.698985976076045</v>
      </c>
      <c r="P67" s="21">
        <f t="shared" si="34"/>
        <v>36.979644913166396</v>
      </c>
      <c r="Q67" s="21">
        <f t="shared" si="34"/>
        <v>39.241553530510906</v>
      </c>
      <c r="R67" s="21">
        <f t="shared" si="34"/>
        <v>40.16311562232174</v>
      </c>
      <c r="S67" s="21">
        <f t="shared" si="34"/>
        <v>38.705217637327024</v>
      </c>
      <c r="T67" s="21">
        <f t="shared" ref="T67:U67" si="35">+T29/T5*100</f>
        <v>34.895429228581484</v>
      </c>
      <c r="U67" s="22">
        <f t="shared" si="35"/>
        <v>36.097407723702958</v>
      </c>
      <c r="V67" s="22">
        <f t="shared" ref="V67" si="36">+V29/V5*100</f>
        <v>35.497313589306778</v>
      </c>
    </row>
    <row r="68" spans="1:22" ht="15" customHeight="1" x14ac:dyDescent="0.25">
      <c r="A68" s="10" t="s">
        <v>36</v>
      </c>
      <c r="B68" s="21">
        <f t="shared" ref="B68:S68" si="37">+B30/B6*100</f>
        <v>15.786640549360589</v>
      </c>
      <c r="C68" s="21">
        <f t="shared" si="37"/>
        <v>17.008652928725752</v>
      </c>
      <c r="D68" s="21">
        <f t="shared" si="37"/>
        <v>18.178352934132448</v>
      </c>
      <c r="E68" s="21">
        <f t="shared" si="37"/>
        <v>19.342696403373669</v>
      </c>
      <c r="F68" s="21">
        <f t="shared" si="37"/>
        <v>19.799671497674488</v>
      </c>
      <c r="G68" s="21">
        <f t="shared" si="37"/>
        <v>21.816292671975937</v>
      </c>
      <c r="H68" s="21">
        <f t="shared" si="37"/>
        <v>23.371792468263607</v>
      </c>
      <c r="I68" s="21">
        <f t="shared" si="37"/>
        <v>24.703275373557663</v>
      </c>
      <c r="J68" s="21">
        <f t="shared" si="37"/>
        <v>25.853096535667902</v>
      </c>
      <c r="K68" s="21">
        <f t="shared" si="37"/>
        <v>24.508851911349485</v>
      </c>
      <c r="L68" s="21">
        <f t="shared" si="37"/>
        <v>23.96814341519547</v>
      </c>
      <c r="M68" s="21">
        <f t="shared" si="37"/>
        <v>20.888076585607596</v>
      </c>
      <c r="N68" s="21">
        <f t="shared" si="37"/>
        <v>16.61743523451608</v>
      </c>
      <c r="O68" s="21">
        <f t="shared" si="37"/>
        <v>16.794927490959072</v>
      </c>
      <c r="P68" s="21">
        <f t="shared" si="37"/>
        <v>19.043899749603732</v>
      </c>
      <c r="Q68" s="21">
        <f t="shared" si="37"/>
        <v>19.892080391996402</v>
      </c>
      <c r="R68" s="21">
        <f t="shared" si="37"/>
        <v>20.847142555101879</v>
      </c>
      <c r="S68" s="21">
        <f t="shared" si="37"/>
        <v>20.477906027186734</v>
      </c>
      <c r="T68" s="21">
        <f t="shared" ref="T68:U68" si="38">+T30/T6*100</f>
        <v>22.715535731109821</v>
      </c>
      <c r="U68" s="22">
        <f t="shared" si="38"/>
        <v>23.788225865485341</v>
      </c>
      <c r="V68" s="22">
        <f t="shared" ref="V68" si="39">+V30/V6*100</f>
        <v>25.762008351461503</v>
      </c>
    </row>
    <row r="69" spans="1:22" ht="15" customHeight="1" x14ac:dyDescent="0.25">
      <c r="A69" s="10" t="s">
        <v>37</v>
      </c>
      <c r="B69" s="21">
        <f t="shared" ref="B69:S69" si="40">+B31/B7*100</f>
        <v>11.560654631348068</v>
      </c>
      <c r="C69" s="21">
        <f t="shared" si="40"/>
        <v>11.657635219279054</v>
      </c>
      <c r="D69" s="21">
        <f t="shared" si="40"/>
        <v>13.17689530685921</v>
      </c>
      <c r="E69" s="21">
        <f t="shared" si="40"/>
        <v>14.38324493404053</v>
      </c>
      <c r="F69" s="21">
        <f t="shared" si="40"/>
        <v>16.12650900842177</v>
      </c>
      <c r="G69" s="21">
        <f t="shared" si="40"/>
        <v>18.129171057253249</v>
      </c>
      <c r="H69" s="21">
        <f t="shared" si="40"/>
        <v>18.882480116002913</v>
      </c>
      <c r="I69" s="21">
        <f t="shared" si="40"/>
        <v>18.461072402302332</v>
      </c>
      <c r="J69" s="21">
        <f t="shared" si="40"/>
        <v>18.825863944401718</v>
      </c>
      <c r="K69" s="21">
        <f t="shared" si="40"/>
        <v>18.606731941817927</v>
      </c>
      <c r="L69" s="21">
        <f t="shared" si="40"/>
        <v>18.451540775848301</v>
      </c>
      <c r="M69" s="21">
        <f t="shared" si="40"/>
        <v>20.859754644986175</v>
      </c>
      <c r="N69" s="21">
        <f t="shared" si="40"/>
        <v>21.765768131774013</v>
      </c>
      <c r="O69" s="21">
        <f t="shared" si="40"/>
        <v>22.677850168511089</v>
      </c>
      <c r="P69" s="21">
        <f t="shared" si="40"/>
        <v>23.190085524872309</v>
      </c>
      <c r="Q69" s="21">
        <f t="shared" si="40"/>
        <v>22.367472864207617</v>
      </c>
      <c r="R69" s="21">
        <f t="shared" si="40"/>
        <v>22.382074493370247</v>
      </c>
      <c r="S69" s="21">
        <f t="shared" si="40"/>
        <v>21.954582077402709</v>
      </c>
      <c r="T69" s="21">
        <f t="shared" ref="T69:U69" si="41">+T31/T7*100</f>
        <v>21.971382066635613</v>
      </c>
      <c r="U69" s="22">
        <f t="shared" si="41"/>
        <v>20.876125617353747</v>
      </c>
      <c r="V69" s="22">
        <f t="shared" ref="V69" si="42">+V31/V7*100</f>
        <v>20.70544055119332</v>
      </c>
    </row>
    <row r="70" spans="1:22" ht="15" customHeight="1" x14ac:dyDescent="0.25">
      <c r="A70" s="10" t="s">
        <v>38</v>
      </c>
      <c r="B70" s="21">
        <f t="shared" ref="B70:S70" si="43">+B32/B8*100</f>
        <v>6.6134986417775279</v>
      </c>
      <c r="C70" s="21">
        <f t="shared" si="43"/>
        <v>7.8048376408217361</v>
      </c>
      <c r="D70" s="21">
        <f t="shared" si="43"/>
        <v>8.6748805632386237</v>
      </c>
      <c r="E70" s="21">
        <f t="shared" si="43"/>
        <v>8.2334630350194562</v>
      </c>
      <c r="F70" s="21">
        <f t="shared" si="43"/>
        <v>8.2529743268628657</v>
      </c>
      <c r="G70" s="21">
        <f t="shared" si="43"/>
        <v>9.630170525321077</v>
      </c>
      <c r="H70" s="21">
        <f t="shared" si="43"/>
        <v>10.355233881486406</v>
      </c>
      <c r="I70" s="21">
        <f t="shared" si="43"/>
        <v>10.33966462391388</v>
      </c>
      <c r="J70" s="21">
        <f t="shared" si="43"/>
        <v>11.987282547982376</v>
      </c>
      <c r="K70" s="21">
        <f t="shared" si="43"/>
        <v>9.94131455399061</v>
      </c>
      <c r="L70" s="21">
        <f t="shared" si="43"/>
        <v>10.599319549856059</v>
      </c>
      <c r="M70" s="21">
        <f t="shared" si="43"/>
        <v>12.225315984453911</v>
      </c>
      <c r="N70" s="21">
        <f t="shared" si="43"/>
        <v>10.285819980308888</v>
      </c>
      <c r="O70" s="21">
        <f t="shared" si="43"/>
        <v>10.973998840503153</v>
      </c>
      <c r="P70" s="21">
        <f t="shared" si="43"/>
        <v>11.146557097479445</v>
      </c>
      <c r="Q70" s="21">
        <f t="shared" si="43"/>
        <v>11.325664903790464</v>
      </c>
      <c r="R70" s="21">
        <f t="shared" si="43"/>
        <v>13.728432766605248</v>
      </c>
      <c r="S70" s="21">
        <f t="shared" si="43"/>
        <v>14.700738285111449</v>
      </c>
      <c r="T70" s="21">
        <f t="shared" ref="T70:U70" si="44">+T32/T8*100</f>
        <v>12.238400604908021</v>
      </c>
      <c r="U70" s="22">
        <f t="shared" si="44"/>
        <v>12.575431662475751</v>
      </c>
      <c r="V70" s="22">
        <f t="shared" ref="V70" si="45">+V32/V8*100</f>
        <v>11.687862271822819</v>
      </c>
    </row>
    <row r="71" spans="1:22" ht="15" customHeight="1" x14ac:dyDescent="0.25">
      <c r="A71" s="10" t="s">
        <v>39</v>
      </c>
      <c r="B71" s="21">
        <f t="shared" ref="B71:S71" si="46">+B33/B9*100</f>
        <v>9.8930066677004209</v>
      </c>
      <c r="C71" s="21">
        <f t="shared" si="46"/>
        <v>10.216752330205434</v>
      </c>
      <c r="D71" s="21">
        <f t="shared" si="46"/>
        <v>9.4667087409277393</v>
      </c>
      <c r="E71" s="21">
        <f t="shared" si="46"/>
        <v>12.494128698919683</v>
      </c>
      <c r="F71" s="21">
        <f t="shared" si="46"/>
        <v>12.605042016806722</v>
      </c>
      <c r="G71" s="21">
        <f t="shared" si="46"/>
        <v>12.766952385226407</v>
      </c>
      <c r="H71" s="21">
        <f t="shared" si="46"/>
        <v>14.005433661187149</v>
      </c>
      <c r="I71" s="21">
        <f t="shared" si="46"/>
        <v>15.867175735081609</v>
      </c>
      <c r="J71" s="21">
        <f t="shared" si="46"/>
        <v>13.636272821655618</v>
      </c>
      <c r="K71" s="21">
        <f t="shared" si="46"/>
        <v>13.366699676512003</v>
      </c>
      <c r="L71" s="21">
        <f t="shared" si="46"/>
        <v>14.038876889848812</v>
      </c>
      <c r="M71" s="21">
        <f t="shared" si="46"/>
        <v>14.50745986839326</v>
      </c>
      <c r="N71" s="21">
        <f t="shared" si="46"/>
        <v>13.691329338590522</v>
      </c>
      <c r="O71" s="21">
        <f t="shared" si="46"/>
        <v>13.137279376879135</v>
      </c>
      <c r="P71" s="21">
        <f t="shared" si="46"/>
        <v>14.241301363859307</v>
      </c>
      <c r="Q71" s="21">
        <f t="shared" si="46"/>
        <v>13.264208195855781</v>
      </c>
      <c r="R71" s="21">
        <f t="shared" si="46"/>
        <v>13.983832080555949</v>
      </c>
      <c r="S71" s="21">
        <f t="shared" si="46"/>
        <v>14.720314033366048</v>
      </c>
      <c r="T71" s="21">
        <f t="shared" ref="T71:U71" si="47">+T33/T9*100</f>
        <v>12.147566278580445</v>
      </c>
      <c r="U71" s="22">
        <f t="shared" si="47"/>
        <v>9.7498309668695065</v>
      </c>
      <c r="V71" s="22">
        <f t="shared" ref="V71" si="48">+V33/V9*100</f>
        <v>11.107697034874789</v>
      </c>
    </row>
    <row r="72" spans="1:22" ht="15" customHeight="1" x14ac:dyDescent="0.25">
      <c r="A72" s="10" t="s">
        <v>40</v>
      </c>
      <c r="B72" s="21">
        <f t="shared" ref="B72:S72" si="49">+B34/B10*100</f>
        <v>13.350676728826294</v>
      </c>
      <c r="C72" s="21">
        <f t="shared" si="49"/>
        <v>13.87112233970168</v>
      </c>
      <c r="D72" s="21">
        <f t="shared" si="49"/>
        <v>15.552482656843718</v>
      </c>
      <c r="E72" s="21">
        <f t="shared" si="49"/>
        <v>18.944586219467734</v>
      </c>
      <c r="F72" s="21">
        <f t="shared" si="49"/>
        <v>20.08079601747534</v>
      </c>
      <c r="G72" s="21">
        <f t="shared" si="49"/>
        <v>21.556532559104109</v>
      </c>
      <c r="H72" s="21">
        <f t="shared" si="49"/>
        <v>21.269498789981629</v>
      </c>
      <c r="I72" s="21">
        <f t="shared" si="49"/>
        <v>22.587130995029018</v>
      </c>
      <c r="J72" s="21">
        <f t="shared" si="49"/>
        <v>24.709932708859629</v>
      </c>
      <c r="K72" s="21">
        <f t="shared" si="49"/>
        <v>25.151615607054111</v>
      </c>
      <c r="L72" s="21">
        <f t="shared" si="49"/>
        <v>23.666195805715528</v>
      </c>
      <c r="M72" s="21">
        <f t="shared" si="49"/>
        <v>23.722295213466904</v>
      </c>
      <c r="N72" s="21">
        <f t="shared" si="49"/>
        <v>21.334209411293706</v>
      </c>
      <c r="O72" s="21">
        <f t="shared" si="49"/>
        <v>22.44918114220992</v>
      </c>
      <c r="P72" s="21">
        <f t="shared" si="49"/>
        <v>24.758005194562454</v>
      </c>
      <c r="Q72" s="21">
        <f t="shared" si="49"/>
        <v>27.164594096473149</v>
      </c>
      <c r="R72" s="21">
        <f t="shared" si="49"/>
        <v>28.154072419279608</v>
      </c>
      <c r="S72" s="21">
        <f t="shared" si="49"/>
        <v>28.736557238662051</v>
      </c>
      <c r="T72" s="21">
        <f t="shared" ref="T72:U72" si="50">+T34/T10*100</f>
        <v>26.488879448590634</v>
      </c>
      <c r="U72" s="22">
        <f t="shared" si="50"/>
        <v>25.553058066490685</v>
      </c>
      <c r="V72" s="22">
        <f t="shared" ref="V72" si="51">+V34/V10*100</f>
        <v>24.25874966086586</v>
      </c>
    </row>
    <row r="73" spans="1:22" ht="15" customHeight="1" x14ac:dyDescent="0.25">
      <c r="A73" s="10" t="s">
        <v>41</v>
      </c>
      <c r="B73" s="21">
        <f t="shared" ref="B73:S73" si="52">+B35/B11*100</f>
        <v>20.015246484838219</v>
      </c>
      <c r="C73" s="21">
        <f t="shared" si="52"/>
        <v>20.127091390887493</v>
      </c>
      <c r="D73" s="21">
        <f t="shared" si="52"/>
        <v>20.452670045974301</v>
      </c>
      <c r="E73" s="21">
        <f t="shared" si="52"/>
        <v>22.456248351068506</v>
      </c>
      <c r="F73" s="21">
        <f t="shared" si="52"/>
        <v>20.541285219091634</v>
      </c>
      <c r="G73" s="21">
        <f t="shared" si="52"/>
        <v>22.796625440248995</v>
      </c>
      <c r="H73" s="21">
        <f t="shared" si="52"/>
        <v>25.965920926550851</v>
      </c>
      <c r="I73" s="21">
        <f t="shared" si="52"/>
        <v>25.760062341710498</v>
      </c>
      <c r="J73" s="21">
        <f t="shared" si="52"/>
        <v>28.489596818239416</v>
      </c>
      <c r="K73" s="21">
        <f t="shared" si="52"/>
        <v>29.033529017769201</v>
      </c>
      <c r="L73" s="21">
        <f t="shared" si="52"/>
        <v>30.745426413033584</v>
      </c>
      <c r="M73" s="21">
        <f t="shared" si="52"/>
        <v>31.793688316828007</v>
      </c>
      <c r="N73" s="21">
        <f t="shared" si="52"/>
        <v>33.930795573271439</v>
      </c>
      <c r="O73" s="21">
        <f t="shared" si="52"/>
        <v>31.906642045586842</v>
      </c>
      <c r="P73" s="21">
        <f t="shared" si="52"/>
        <v>34.302971868184365</v>
      </c>
      <c r="Q73" s="21">
        <f t="shared" si="52"/>
        <v>33.343038471797797</v>
      </c>
      <c r="R73" s="21">
        <f t="shared" si="52"/>
        <v>31.45337081626554</v>
      </c>
      <c r="S73" s="21">
        <f t="shared" si="52"/>
        <v>30.766101826769308</v>
      </c>
      <c r="T73" s="21">
        <f t="shared" ref="T73:U73" si="53">+T35/T11*100</f>
        <v>30.983093353233649</v>
      </c>
      <c r="U73" s="22">
        <f t="shared" si="53"/>
        <v>31.178297821138585</v>
      </c>
      <c r="V73" s="22">
        <f t="shared" ref="V73" si="54">+V35/V11*100</f>
        <v>31.342347365486479</v>
      </c>
    </row>
    <row r="74" spans="1:22" ht="15" customHeight="1" x14ac:dyDescent="0.25">
      <c r="A74" s="10" t="s">
        <v>42</v>
      </c>
      <c r="B74" s="21">
        <f t="shared" ref="B74:P74" si="55">+B36/B12*100</f>
        <v>12.331838565022421</v>
      </c>
      <c r="C74" s="21">
        <f t="shared" si="55"/>
        <v>9.9494097807757189</v>
      </c>
      <c r="D74" s="21">
        <f t="shared" si="55"/>
        <v>8.2402234636871512</v>
      </c>
      <c r="E74" s="21">
        <f t="shared" si="55"/>
        <v>6.0321715817694379</v>
      </c>
      <c r="F74" s="21">
        <f t="shared" si="55"/>
        <v>8.0985915492957758</v>
      </c>
      <c r="G74" s="21">
        <f t="shared" si="55"/>
        <v>14.095238095238095</v>
      </c>
      <c r="H74" s="21">
        <f t="shared" si="55"/>
        <v>29.337748344370862</v>
      </c>
      <c r="I74" s="21">
        <f t="shared" si="55"/>
        <v>20.379146919431282</v>
      </c>
      <c r="J74" s="21">
        <f t="shared" si="55"/>
        <v>33.805560474588276</v>
      </c>
      <c r="K74" s="21">
        <f t="shared" si="55"/>
        <v>29.222336416581019</v>
      </c>
      <c r="L74" s="21">
        <f t="shared" si="55"/>
        <v>28.436950449984483</v>
      </c>
      <c r="M74" s="21"/>
      <c r="N74" s="21"/>
      <c r="O74" s="21">
        <f t="shared" si="55"/>
        <v>0</v>
      </c>
      <c r="P74" s="21">
        <f t="shared" si="55"/>
        <v>100</v>
      </c>
      <c r="Q74" s="21"/>
      <c r="R74" s="21"/>
      <c r="S74" s="21"/>
      <c r="T74" s="21"/>
    </row>
    <row r="75" spans="1:22" s="8" customFormat="1" ht="15" customHeight="1" x14ac:dyDescent="0.25">
      <c r="A75" s="8" t="s">
        <v>13</v>
      </c>
      <c r="B75" s="23">
        <f t="shared" ref="B75:S75" si="56">+B37/B13*100</f>
        <v>17.732971274614982</v>
      </c>
      <c r="C75" s="23">
        <f t="shared" si="56"/>
        <v>18.439515606880907</v>
      </c>
      <c r="D75" s="23">
        <f t="shared" si="56"/>
        <v>19.540633414013314</v>
      </c>
      <c r="E75" s="23">
        <f t="shared" si="56"/>
        <v>20.642857088884902</v>
      </c>
      <c r="F75" s="23">
        <f t="shared" si="56"/>
        <v>21.400381840350132</v>
      </c>
      <c r="G75" s="23">
        <f t="shared" si="56"/>
        <v>23.001814225390302</v>
      </c>
      <c r="H75" s="23">
        <f t="shared" si="56"/>
        <v>23.882743512670807</v>
      </c>
      <c r="I75" s="23">
        <f t="shared" si="56"/>
        <v>23.987537475352646</v>
      </c>
      <c r="J75" s="23">
        <f t="shared" si="56"/>
        <v>24.94654123176014</v>
      </c>
      <c r="K75" s="23">
        <f t="shared" si="56"/>
        <v>24.632221196544155</v>
      </c>
      <c r="L75" s="23">
        <f t="shared" si="56"/>
        <v>24.164670468276341</v>
      </c>
      <c r="M75" s="23">
        <f t="shared" si="56"/>
        <v>23.616224862483609</v>
      </c>
      <c r="N75" s="23">
        <f t="shared" si="56"/>
        <v>23.163735006274791</v>
      </c>
      <c r="O75" s="23">
        <f t="shared" si="56"/>
        <v>23.388993848565811</v>
      </c>
      <c r="P75" s="23">
        <f t="shared" si="56"/>
        <v>24.698946672109102</v>
      </c>
      <c r="Q75" s="23">
        <f t="shared" si="56"/>
        <v>24.991786185147852</v>
      </c>
      <c r="R75" s="23">
        <f t="shared" si="56"/>
        <v>25.537872647897558</v>
      </c>
      <c r="S75" s="23">
        <f t="shared" si="56"/>
        <v>25.35975653734673</v>
      </c>
      <c r="T75" s="23">
        <f t="shared" ref="T75:U75" si="57">+T37/T13*100</f>
        <v>24.726487000398574</v>
      </c>
      <c r="U75" s="26">
        <f t="shared" si="57"/>
        <v>24.949684428786522</v>
      </c>
      <c r="V75" s="26">
        <f t="shared" ref="V75" si="58">+V37/V13*100</f>
        <v>25.155695217118872</v>
      </c>
    </row>
    <row r="77" spans="1:22" ht="15" customHeight="1" x14ac:dyDescent="0.25">
      <c r="A77" s="8" t="s">
        <v>17</v>
      </c>
      <c r="B77" s="8">
        <v>1997</v>
      </c>
      <c r="C77" s="8">
        <v>1998</v>
      </c>
      <c r="D77" s="8">
        <v>1999</v>
      </c>
      <c r="E77" s="8">
        <v>2000</v>
      </c>
      <c r="F77" s="8">
        <v>2001</v>
      </c>
      <c r="G77" s="8">
        <v>2002</v>
      </c>
      <c r="H77" s="8">
        <v>2003</v>
      </c>
      <c r="I77" s="8">
        <v>2004</v>
      </c>
      <c r="J77" s="8">
        <v>2005</v>
      </c>
      <c r="K77" s="8">
        <v>2006</v>
      </c>
      <c r="L77" s="8">
        <v>2007</v>
      </c>
      <c r="M77" s="8">
        <v>2008</v>
      </c>
      <c r="N77" s="8">
        <v>2009</v>
      </c>
      <c r="O77" s="8">
        <v>2010</v>
      </c>
      <c r="P77" s="8">
        <v>2011</v>
      </c>
      <c r="Q77" s="8">
        <v>2012</v>
      </c>
      <c r="R77" s="8">
        <v>2013</v>
      </c>
      <c r="S77" s="20">
        <v>2014</v>
      </c>
      <c r="T77" s="8">
        <v>2015</v>
      </c>
      <c r="U77" s="8">
        <v>2016</v>
      </c>
      <c r="V77" s="8">
        <v>2017</v>
      </c>
    </row>
    <row r="78" spans="1:22" ht="15" customHeight="1" x14ac:dyDescent="0.25">
      <c r="A78" s="10" t="s">
        <v>34</v>
      </c>
      <c r="B78" s="21">
        <f>+B40/B4*100</f>
        <v>45.626740947075213</v>
      </c>
      <c r="C78" s="21">
        <f t="shared" ref="C78:S78" si="59">+C40/C4*100</f>
        <v>45.475638051044079</v>
      </c>
      <c r="D78" s="21">
        <f t="shared" si="59"/>
        <v>46.828143021914649</v>
      </c>
      <c r="E78" s="21">
        <f t="shared" si="59"/>
        <v>46.59949622166247</v>
      </c>
      <c r="F78" s="21">
        <f t="shared" si="59"/>
        <v>45.053635280095349</v>
      </c>
      <c r="G78" s="21">
        <f t="shared" si="59"/>
        <v>44.822329072358386</v>
      </c>
      <c r="H78" s="21">
        <f t="shared" si="59"/>
        <v>45.507584597432903</v>
      </c>
      <c r="I78" s="21">
        <f t="shared" si="59"/>
        <v>45.581395348837212</v>
      </c>
      <c r="J78" s="21">
        <f t="shared" si="59"/>
        <v>43.483275663206463</v>
      </c>
      <c r="K78" s="21">
        <f t="shared" si="59"/>
        <v>40.879010118960785</v>
      </c>
      <c r="L78" s="21">
        <f t="shared" si="59"/>
        <v>42.544987146529564</v>
      </c>
      <c r="M78" s="21">
        <f t="shared" si="59"/>
        <v>40.994842375265456</v>
      </c>
      <c r="N78" s="21">
        <f t="shared" si="59"/>
        <v>40.524492825333994</v>
      </c>
      <c r="O78" s="21">
        <f t="shared" si="59"/>
        <v>39.608801955990216</v>
      </c>
      <c r="P78" s="21">
        <f t="shared" si="59"/>
        <v>44.774851316907395</v>
      </c>
      <c r="Q78" s="21">
        <f t="shared" si="59"/>
        <v>45.604395604395606</v>
      </c>
      <c r="R78" s="21">
        <f t="shared" si="59"/>
        <v>43.403336565276931</v>
      </c>
      <c r="S78" s="21">
        <f t="shared" si="59"/>
        <v>42.073675496688736</v>
      </c>
      <c r="T78" s="21">
        <f t="shared" ref="T78:U78" si="60">+T40/T4*100</f>
        <v>42.073675496688736</v>
      </c>
      <c r="U78" s="22">
        <f t="shared" si="60"/>
        <v>32.278546892890603</v>
      </c>
      <c r="V78" s="22">
        <f t="shared" ref="V78" si="61">+V40/V4*100</f>
        <v>30.686542946962785</v>
      </c>
    </row>
    <row r="79" spans="1:22" ht="15" customHeight="1" x14ac:dyDescent="0.25">
      <c r="A79" s="10" t="s">
        <v>35</v>
      </c>
      <c r="B79" s="21">
        <f t="shared" ref="B79:S79" si="62">+B41/B5*100</f>
        <v>20.388078452558524</v>
      </c>
      <c r="C79" s="21">
        <f t="shared" si="62"/>
        <v>21.164219011628294</v>
      </c>
      <c r="D79" s="21">
        <f t="shared" si="62"/>
        <v>19.111329726184621</v>
      </c>
      <c r="E79" s="21">
        <f t="shared" si="62"/>
        <v>18.073079325421613</v>
      </c>
      <c r="F79" s="21">
        <f t="shared" si="62"/>
        <v>17.66081871345029</v>
      </c>
      <c r="G79" s="21">
        <f t="shared" si="62"/>
        <v>17.349101816223563</v>
      </c>
      <c r="H79" s="21">
        <f t="shared" si="62"/>
        <v>18.71482246016306</v>
      </c>
      <c r="I79" s="21">
        <f t="shared" si="62"/>
        <v>20.438751901622716</v>
      </c>
      <c r="J79" s="21">
        <f t="shared" si="62"/>
        <v>19.316528065608548</v>
      </c>
      <c r="K79" s="21">
        <f t="shared" si="62"/>
        <v>20.880954656928889</v>
      </c>
      <c r="L79" s="21">
        <f t="shared" si="62"/>
        <v>22.765417351052708</v>
      </c>
      <c r="M79" s="21">
        <f t="shared" si="62"/>
        <v>23.588362661550807</v>
      </c>
      <c r="N79" s="21">
        <f t="shared" si="62"/>
        <v>28.006950423046899</v>
      </c>
      <c r="O79" s="21">
        <f t="shared" si="62"/>
        <v>28.781777932660457</v>
      </c>
      <c r="P79" s="21">
        <f t="shared" si="62"/>
        <v>29.816164145679625</v>
      </c>
      <c r="Q79" s="21">
        <f t="shared" si="62"/>
        <v>29.183932739171819</v>
      </c>
      <c r="R79" s="21">
        <f t="shared" si="62"/>
        <v>28.073780830133462</v>
      </c>
      <c r="S79" s="21">
        <f t="shared" si="62"/>
        <v>28.176421821034186</v>
      </c>
      <c r="T79" s="21">
        <f t="shared" ref="T79:U79" si="63">+T41/T5*100</f>
        <v>32.489009098326363</v>
      </c>
      <c r="U79" s="22">
        <f t="shared" si="63"/>
        <v>31.156993062533523</v>
      </c>
      <c r="V79" s="22">
        <f t="shared" ref="V79" si="64">+V41/V5*100</f>
        <v>31.07063294456821</v>
      </c>
    </row>
    <row r="80" spans="1:22" ht="15" customHeight="1" x14ac:dyDescent="0.25">
      <c r="A80" s="10" t="s">
        <v>36</v>
      </c>
      <c r="B80" s="21">
        <f t="shared" ref="B80:S80" si="65">+B42/B6*100</f>
        <v>28.647793922492909</v>
      </c>
      <c r="C80" s="21">
        <f t="shared" si="65"/>
        <v>29.818423755890173</v>
      </c>
      <c r="D80" s="21">
        <f t="shared" si="65"/>
        <v>30.676647499453995</v>
      </c>
      <c r="E80" s="21">
        <f t="shared" si="65"/>
        <v>31.679798682301495</v>
      </c>
      <c r="F80" s="21">
        <f t="shared" si="65"/>
        <v>33.130401474341163</v>
      </c>
      <c r="G80" s="21">
        <f t="shared" si="65"/>
        <v>34.499763225900182</v>
      </c>
      <c r="H80" s="21">
        <f t="shared" si="65"/>
        <v>36.809352579615215</v>
      </c>
      <c r="I80" s="21">
        <f t="shared" si="65"/>
        <v>37.592555280187327</v>
      </c>
      <c r="J80" s="21">
        <f t="shared" si="65"/>
        <v>40.234995025000764</v>
      </c>
      <c r="K80" s="21">
        <f t="shared" si="65"/>
        <v>42.075795539168496</v>
      </c>
      <c r="L80" s="21">
        <f t="shared" si="65"/>
        <v>43.351603427913872</v>
      </c>
      <c r="M80" s="21">
        <f t="shared" si="65"/>
        <v>44.520644712359079</v>
      </c>
      <c r="N80" s="21">
        <f t="shared" si="65"/>
        <v>47.563778330789084</v>
      </c>
      <c r="O80" s="21">
        <f t="shared" si="65"/>
        <v>46.977097284597804</v>
      </c>
      <c r="P80" s="21">
        <f t="shared" si="65"/>
        <v>47.18218051503527</v>
      </c>
      <c r="Q80" s="21">
        <f t="shared" si="65"/>
        <v>48.164533973069624</v>
      </c>
      <c r="R80" s="21">
        <f t="shared" si="65"/>
        <v>44.643577922452351</v>
      </c>
      <c r="S80" s="21">
        <f t="shared" si="65"/>
        <v>46.584636488340188</v>
      </c>
      <c r="T80" s="21">
        <f t="shared" ref="T80:U80" si="66">+T42/T6*100</f>
        <v>43.332695334845269</v>
      </c>
      <c r="U80" s="22">
        <f t="shared" si="66"/>
        <v>40.829525997164481</v>
      </c>
      <c r="V80" s="22">
        <f t="shared" ref="V80" si="67">+V42/V6*100</f>
        <v>37.786612657215016</v>
      </c>
    </row>
    <row r="81" spans="1:22" ht="15" customHeight="1" x14ac:dyDescent="0.25">
      <c r="A81" s="10" t="s">
        <v>37</v>
      </c>
      <c r="B81" s="21">
        <f t="shared" ref="B81:S81" si="68">+B43/B7*100</f>
        <v>42.078623249536022</v>
      </c>
      <c r="C81" s="21">
        <f t="shared" si="68"/>
        <v>43.02312274915014</v>
      </c>
      <c r="D81" s="21">
        <f t="shared" si="68"/>
        <v>43.025429042803829</v>
      </c>
      <c r="E81" s="21">
        <f t="shared" si="68"/>
        <v>42.537739698082419</v>
      </c>
      <c r="F81" s="21">
        <f t="shared" si="68"/>
        <v>40.885980236226636</v>
      </c>
      <c r="G81" s="21">
        <f t="shared" si="68"/>
        <v>39.030945887311724</v>
      </c>
      <c r="H81" s="21">
        <f t="shared" si="68"/>
        <v>40.276936875649184</v>
      </c>
      <c r="I81" s="21">
        <f t="shared" si="68"/>
        <v>39.583924463333943</v>
      </c>
      <c r="J81" s="21">
        <f t="shared" si="68"/>
        <v>37.435827124645577</v>
      </c>
      <c r="K81" s="21">
        <f t="shared" si="68"/>
        <v>38.124602340008131</v>
      </c>
      <c r="L81" s="21">
        <f t="shared" si="68"/>
        <v>39.329873655948795</v>
      </c>
      <c r="M81" s="21">
        <f t="shared" si="68"/>
        <v>36.434125909980352</v>
      </c>
      <c r="N81" s="21">
        <f t="shared" si="68"/>
        <v>35.697524301638815</v>
      </c>
      <c r="O81" s="21">
        <f t="shared" si="68"/>
        <v>36.755973004586593</v>
      </c>
      <c r="P81" s="21">
        <f t="shared" si="68"/>
        <v>36.94042085861507</v>
      </c>
      <c r="Q81" s="21">
        <f t="shared" si="68"/>
        <v>37.640784061538923</v>
      </c>
      <c r="R81" s="21">
        <f t="shared" si="68"/>
        <v>38.126686355694922</v>
      </c>
      <c r="S81" s="21">
        <f t="shared" si="68"/>
        <v>38.353124305508189</v>
      </c>
      <c r="T81" s="21">
        <f t="shared" ref="T81:U81" si="69">+T43/T7*100</f>
        <v>37.948165192559358</v>
      </c>
      <c r="U81" s="22">
        <f t="shared" si="69"/>
        <v>38.22914274124026</v>
      </c>
      <c r="V81" s="22">
        <f t="shared" ref="V81" si="70">+V43/V7*100</f>
        <v>38.563359299835511</v>
      </c>
    </row>
    <row r="82" spans="1:22" ht="15" customHeight="1" x14ac:dyDescent="0.25">
      <c r="A82" s="10" t="s">
        <v>38</v>
      </c>
      <c r="B82" s="21">
        <f t="shared" ref="B82:S82" si="71">+B44/B8*100</f>
        <v>16.995193982029669</v>
      </c>
      <c r="C82" s="21">
        <f t="shared" si="71"/>
        <v>16.015573227302845</v>
      </c>
      <c r="D82" s="21">
        <f t="shared" si="71"/>
        <v>16.755720392255469</v>
      </c>
      <c r="E82" s="21">
        <f t="shared" si="71"/>
        <v>17.463035019455251</v>
      </c>
      <c r="F82" s="21">
        <f t="shared" si="71"/>
        <v>17.224483406386973</v>
      </c>
      <c r="G82" s="21">
        <f t="shared" si="71"/>
        <v>18.209412539552996</v>
      </c>
      <c r="H82" s="21">
        <f t="shared" si="71"/>
        <v>17.018746323623439</v>
      </c>
      <c r="I82" s="21">
        <f t="shared" si="71"/>
        <v>17.91692667221897</v>
      </c>
      <c r="J82" s="21">
        <f t="shared" si="71"/>
        <v>17.128085593075358</v>
      </c>
      <c r="K82" s="21">
        <f t="shared" si="71"/>
        <v>15.469483568075118</v>
      </c>
      <c r="L82" s="21">
        <f t="shared" si="71"/>
        <v>20.753729390211983</v>
      </c>
      <c r="M82" s="21">
        <f t="shared" si="71"/>
        <v>16.155166872140192</v>
      </c>
      <c r="N82" s="21">
        <f t="shared" si="71"/>
        <v>16.082322944824266</v>
      </c>
      <c r="O82" s="21">
        <f t="shared" si="71"/>
        <v>20.086840371336226</v>
      </c>
      <c r="P82" s="21">
        <f t="shared" si="71"/>
        <v>19.967576672447187</v>
      </c>
      <c r="Q82" s="21">
        <f t="shared" si="71"/>
        <v>16.176934096158885</v>
      </c>
      <c r="R82" s="21">
        <f t="shared" si="71"/>
        <v>16.327568880528133</v>
      </c>
      <c r="S82" s="21">
        <f t="shared" si="71"/>
        <v>14.958481076446725</v>
      </c>
      <c r="T82" s="21">
        <f t="shared" ref="T82:U82" si="72">+T44/T8*100</f>
        <v>16.033196973247282</v>
      </c>
      <c r="U82" s="22">
        <f t="shared" si="72"/>
        <v>14.536929419931319</v>
      </c>
      <c r="V82" s="22">
        <f t="shared" ref="V82" si="73">+V44/V8*100</f>
        <v>14.983995155290247</v>
      </c>
    </row>
    <row r="83" spans="1:22" ht="15" customHeight="1" x14ac:dyDescent="0.25">
      <c r="A83" s="10" t="s">
        <v>39</v>
      </c>
      <c r="B83" s="21">
        <f t="shared" ref="B83:S83" si="74">+B45/B9*100</f>
        <v>9.9860443479609255</v>
      </c>
      <c r="C83" s="21">
        <f t="shared" si="74"/>
        <v>8.1922635607739576</v>
      </c>
      <c r="D83" s="21">
        <f t="shared" si="74"/>
        <v>8.1413695171978553</v>
      </c>
      <c r="E83" s="21">
        <f t="shared" si="74"/>
        <v>9.5819633630812628</v>
      </c>
      <c r="F83" s="21">
        <f t="shared" si="74"/>
        <v>11.794717887154862</v>
      </c>
      <c r="G83" s="21">
        <f t="shared" si="74"/>
        <v>12.140405989618397</v>
      </c>
      <c r="H83" s="21">
        <f t="shared" si="74"/>
        <v>11.568883692138391</v>
      </c>
      <c r="I83" s="21">
        <f t="shared" si="74"/>
        <v>9.8947992881154825</v>
      </c>
      <c r="J83" s="21">
        <f t="shared" si="74"/>
        <v>10.442188963045911</v>
      </c>
      <c r="K83" s="21">
        <f t="shared" si="74"/>
        <v>11.30399484086049</v>
      </c>
      <c r="L83" s="21">
        <f t="shared" si="74"/>
        <v>11.879049676025916</v>
      </c>
      <c r="M83" s="21">
        <f t="shared" si="74"/>
        <v>13.302657960285163</v>
      </c>
      <c r="N83" s="21">
        <f t="shared" si="74"/>
        <v>14.544463775344632</v>
      </c>
      <c r="O83" s="21">
        <f t="shared" si="74"/>
        <v>15.852253614562947</v>
      </c>
      <c r="P83" s="21">
        <f t="shared" si="74"/>
        <v>16.043177242700907</v>
      </c>
      <c r="Q83" s="21">
        <f t="shared" si="74"/>
        <v>16.875826599308073</v>
      </c>
      <c r="R83" s="21">
        <f t="shared" si="74"/>
        <v>16.89122110338959</v>
      </c>
      <c r="S83" s="21">
        <f t="shared" si="74"/>
        <v>16.26244217019487</v>
      </c>
      <c r="T83" s="21">
        <f t="shared" ref="T83:U83" si="75">+T45/T9*100</f>
        <v>19.441716930845839</v>
      </c>
      <c r="U83" s="22">
        <f t="shared" si="75"/>
        <v>20.811359026369168</v>
      </c>
      <c r="V83" s="22">
        <f t="shared" ref="V83" si="76">+V45/V9*100</f>
        <v>23.75172837609464</v>
      </c>
    </row>
    <row r="84" spans="1:22" ht="15" customHeight="1" x14ac:dyDescent="0.25">
      <c r="A84" s="10" t="s">
        <v>40</v>
      </c>
      <c r="B84" s="21">
        <f t="shared" ref="B84:S84" si="77">+B46/B10*100</f>
        <v>27.12970542392268</v>
      </c>
      <c r="C84" s="21">
        <f t="shared" si="77"/>
        <v>27.252933206321401</v>
      </c>
      <c r="D84" s="21">
        <f t="shared" si="77"/>
        <v>25.771291121001195</v>
      </c>
      <c r="E84" s="21">
        <f t="shared" si="77"/>
        <v>21.055413780532259</v>
      </c>
      <c r="F84" s="21">
        <f t="shared" si="77"/>
        <v>21.855139930659231</v>
      </c>
      <c r="G84" s="21">
        <f t="shared" si="77"/>
        <v>17.666765420394622</v>
      </c>
      <c r="H84" s="21">
        <f t="shared" si="77"/>
        <v>17.274980318978336</v>
      </c>
      <c r="I84" s="21">
        <f t="shared" si="77"/>
        <v>16.855615465578051</v>
      </c>
      <c r="J84" s="21">
        <f t="shared" si="77"/>
        <v>16.543895732266211</v>
      </c>
      <c r="K84" s="21">
        <f t="shared" si="77"/>
        <v>17.493261300831982</v>
      </c>
      <c r="L84" s="21">
        <f t="shared" si="77"/>
        <v>16.84233402151472</v>
      </c>
      <c r="M84" s="21">
        <f t="shared" si="77"/>
        <v>18.861127230831791</v>
      </c>
      <c r="N84" s="21">
        <f t="shared" si="77"/>
        <v>20.610833918342188</v>
      </c>
      <c r="O84" s="21">
        <f t="shared" si="77"/>
        <v>20.628822872846641</v>
      </c>
      <c r="P84" s="21">
        <f t="shared" si="77"/>
        <v>19.444295229674136</v>
      </c>
      <c r="Q84" s="21">
        <f t="shared" si="77"/>
        <v>20.867454439712866</v>
      </c>
      <c r="R84" s="21">
        <f t="shared" si="77"/>
        <v>19.500471919391526</v>
      </c>
      <c r="S84" s="21">
        <f t="shared" si="77"/>
        <v>19.723896837895253</v>
      </c>
      <c r="T84" s="21">
        <f t="shared" ref="T84:U84" si="78">+T46/T10*100</f>
        <v>22.719437547970564</v>
      </c>
      <c r="U84" s="22">
        <f t="shared" si="78"/>
        <v>17.722597926175514</v>
      </c>
      <c r="V84" s="22">
        <f t="shared" ref="V84" si="79">+V46/V10*100</f>
        <v>24.15410255416457</v>
      </c>
    </row>
    <row r="85" spans="1:22" ht="15" customHeight="1" x14ac:dyDescent="0.25">
      <c r="A85" s="10" t="s">
        <v>41</v>
      </c>
      <c r="B85" s="21">
        <f t="shared" ref="B85:S85" si="80">+B47/B11*100</f>
        <v>7.7037099779773008</v>
      </c>
      <c r="C85" s="21">
        <f t="shared" si="80"/>
        <v>8.4453172568155122</v>
      </c>
      <c r="D85" s="21">
        <f t="shared" si="80"/>
        <v>6.4178777723514253</v>
      </c>
      <c r="E85" s="21">
        <f t="shared" si="80"/>
        <v>6.3231026294960859</v>
      </c>
      <c r="F85" s="21">
        <f t="shared" si="80"/>
        <v>6.2652208692560665</v>
      </c>
      <c r="G85" s="21">
        <f t="shared" si="80"/>
        <v>6.9661451934365353</v>
      </c>
      <c r="H85" s="21">
        <f t="shared" si="80"/>
        <v>6.3300420780735749</v>
      </c>
      <c r="I85" s="21">
        <f t="shared" si="80"/>
        <v>5.4937073835963375</v>
      </c>
      <c r="J85" s="21">
        <f t="shared" si="80"/>
        <v>5.9036436660377394</v>
      </c>
      <c r="K85" s="21">
        <f t="shared" si="80"/>
        <v>6.4134588865686917</v>
      </c>
      <c r="L85" s="21">
        <f t="shared" si="80"/>
        <v>5.7795576590516058</v>
      </c>
      <c r="M85" s="21">
        <f t="shared" si="80"/>
        <v>5.3578413281269839</v>
      </c>
      <c r="N85" s="21">
        <f t="shared" si="80"/>
        <v>6.7131445090132882</v>
      </c>
      <c r="O85" s="21">
        <f t="shared" si="80"/>
        <v>10.598354778687931</v>
      </c>
      <c r="P85" s="21">
        <f t="shared" si="80"/>
        <v>10.53569074527028</v>
      </c>
      <c r="Q85" s="21">
        <f t="shared" si="80"/>
        <v>11.14641744106345</v>
      </c>
      <c r="R85" s="21">
        <f t="shared" si="80"/>
        <v>11.387068810935602</v>
      </c>
      <c r="S85" s="21">
        <f t="shared" si="80"/>
        <v>12.58478123511777</v>
      </c>
      <c r="T85" s="21">
        <f t="shared" ref="T85:U85" si="81">+T47/T11*100</f>
        <v>13.431822932862204</v>
      </c>
      <c r="U85" s="22">
        <f t="shared" si="81"/>
        <v>14.487482542374448</v>
      </c>
      <c r="V85" s="22">
        <f t="shared" ref="V85" si="82">+V47/V11*100</f>
        <v>16.699191524951214</v>
      </c>
    </row>
    <row r="86" spans="1:22" ht="15" customHeight="1" x14ac:dyDescent="0.25">
      <c r="A86" s="10" t="s">
        <v>42</v>
      </c>
      <c r="B86" s="21">
        <f t="shared" ref="B86:P86" si="83">+B48/B12*100</f>
        <v>27.354260089686093</v>
      </c>
      <c r="C86" s="21">
        <f t="shared" si="83"/>
        <v>44.856661045531204</v>
      </c>
      <c r="D86" s="21">
        <f t="shared" si="83"/>
        <v>47.905027932960891</v>
      </c>
      <c r="E86" s="21">
        <f t="shared" si="83"/>
        <v>47.184986595174273</v>
      </c>
      <c r="F86" s="21">
        <f t="shared" si="83"/>
        <v>47.769953051643192</v>
      </c>
      <c r="G86" s="21">
        <f t="shared" si="83"/>
        <v>46.984126984126981</v>
      </c>
      <c r="H86" s="21">
        <f t="shared" si="83"/>
        <v>21.280353200883003</v>
      </c>
      <c r="I86" s="21">
        <f t="shared" si="83"/>
        <v>6.3981042654028446</v>
      </c>
      <c r="J86" s="21">
        <f t="shared" si="83"/>
        <v>9.6245794227023183</v>
      </c>
      <c r="K86" s="21">
        <f t="shared" si="83"/>
        <v>1.7528834075596664</v>
      </c>
      <c r="L86" s="21">
        <f t="shared" si="83"/>
        <v>5.4153305058446257</v>
      </c>
      <c r="M86" s="21"/>
      <c r="N86" s="21"/>
      <c r="O86" s="21">
        <f t="shared" si="83"/>
        <v>100</v>
      </c>
      <c r="P86" s="21">
        <f t="shared" si="83"/>
        <v>0</v>
      </c>
      <c r="Q86" s="21"/>
      <c r="R86" s="21"/>
      <c r="S86" s="21"/>
      <c r="T86" s="21"/>
    </row>
    <row r="87" spans="1:22" s="8" customFormat="1" ht="15" customHeight="1" x14ac:dyDescent="0.25">
      <c r="A87" s="8" t="s">
        <v>13</v>
      </c>
      <c r="B87" s="23">
        <f t="shared" ref="B87:S87" si="84">+B49/B13*100</f>
        <v>27.558591786565735</v>
      </c>
      <c r="C87" s="23">
        <f t="shared" si="84"/>
        <v>28.081109512245874</v>
      </c>
      <c r="D87" s="23">
        <f t="shared" si="84"/>
        <v>27.868427818532275</v>
      </c>
      <c r="E87" s="23">
        <f t="shared" si="84"/>
        <v>27.551501561801494</v>
      </c>
      <c r="F87" s="23">
        <f t="shared" si="84"/>
        <v>27.608636806323421</v>
      </c>
      <c r="G87" s="23">
        <f t="shared" si="84"/>
        <v>26.957486716494365</v>
      </c>
      <c r="H87" s="23">
        <f t="shared" si="84"/>
        <v>27.859657162039863</v>
      </c>
      <c r="I87" s="23">
        <f t="shared" si="84"/>
        <v>28.040969603269282</v>
      </c>
      <c r="J87" s="23">
        <f t="shared" si="84"/>
        <v>27.706414605137414</v>
      </c>
      <c r="K87" s="23">
        <f t="shared" si="84"/>
        <v>28.481373228576988</v>
      </c>
      <c r="L87" s="23">
        <f t="shared" si="84"/>
        <v>30.050710000575386</v>
      </c>
      <c r="M87" s="23">
        <f t="shared" si="84"/>
        <v>29.616278683329401</v>
      </c>
      <c r="N87" s="23">
        <f t="shared" si="84"/>
        <v>31.023158269002</v>
      </c>
      <c r="O87" s="23">
        <f t="shared" si="84"/>
        <v>31.870975363082092</v>
      </c>
      <c r="P87" s="23">
        <f t="shared" si="84"/>
        <v>32.378651116959311</v>
      </c>
      <c r="Q87" s="23">
        <f t="shared" si="84"/>
        <v>32.51773738252777</v>
      </c>
      <c r="R87" s="23">
        <f t="shared" si="84"/>
        <v>31.674346456988268</v>
      </c>
      <c r="S87" s="23">
        <f t="shared" si="84"/>
        <v>32.029818766689282</v>
      </c>
      <c r="T87" s="23">
        <f t="shared" ref="T87:U87" si="85">+T49/T13*100</f>
        <v>32.658312694189846</v>
      </c>
      <c r="U87" s="26">
        <f t="shared" si="85"/>
        <v>31.124143874827777</v>
      </c>
      <c r="V87" s="26">
        <f t="shared" ref="V87" si="86">+V49/V13*100</f>
        <v>31.684926044771867</v>
      </c>
    </row>
  </sheetData>
  <pageMargins left="0.70866141732283472" right="0.70866141732283472" top="0.74803149606299213" bottom="0.74803149606299213" header="0.31496062992125984" footer="0.31496062992125984"/>
  <pageSetup paperSize="9" scale="60" orientation="portrait" r:id="rId1"/>
  <headerFooter>
    <oddFooter>&amp;L&amp;Z&amp;F</oddFooter>
  </headerFooter>
  <rowBreaks count="1" manualBreakCount="1">
    <brk id="50"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inhoud</vt:lpstr>
      <vt:lpstr>Toelichting</vt:lpstr>
      <vt:lpstr>Gebieden</vt:lpstr>
      <vt:lpstr>ozinzet-uni-geldstroom</vt:lpstr>
      <vt:lpstr>ozinzet-uni-HOOP</vt:lpstr>
      <vt:lpstr>Toelichting!Print_Area</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Steen, Jan van</dc:creator>
  <cp:lastModifiedBy>Lionne Koens</cp:lastModifiedBy>
  <cp:lastPrinted>2016-09-08T12:15:11Z</cp:lastPrinted>
  <dcterms:created xsi:type="dcterms:W3CDTF">2013-10-14T14:01:24Z</dcterms:created>
  <dcterms:modified xsi:type="dcterms:W3CDTF">2018-12-17T16:38:35Z</dcterms:modified>
</cp:coreProperties>
</file>