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Website Wetenschap in Cijfers\Wetenschap in Cijfers (WiC-NL)\Achterliggende databestanden\2 - Het Geld\"/>
    </mc:Choice>
  </mc:AlternateContent>
  <bookViews>
    <workbookView xWindow="1455" yWindow="225" windowWidth="19035" windowHeight="11625" firstSheet="4" activeTab="6"/>
  </bookViews>
  <sheets>
    <sheet name="inhoud" sheetId="6" r:id="rId1"/>
    <sheet name="baten" sheetId="1" r:id="rId2"/>
    <sheet name="baten-procenten" sheetId="7" r:id="rId3"/>
    <sheet name="Lasten" sheetId="4" r:id="rId4"/>
    <sheet name="lasten-procenten" sheetId="5" r:id="rId5"/>
    <sheet name="baten ontwikkeling geindexeerd" sheetId="3" r:id="rId6"/>
    <sheet name="lasten ontwikkeling geindexeerd" sheetId="9" r:id="rId7"/>
  </sheets>
  <calcPr calcId="162913"/>
</workbook>
</file>

<file path=xl/calcChain.xml><?xml version="1.0" encoding="utf-8"?>
<calcChain xmlns="http://schemas.openxmlformats.org/spreadsheetml/2006/main">
  <c r="V30" i="7" l="1"/>
  <c r="V31" i="7"/>
  <c r="V32" i="7"/>
  <c r="V33" i="7"/>
  <c r="V34" i="7"/>
  <c r="V35" i="7"/>
  <c r="V36" i="7"/>
  <c r="V37" i="7"/>
  <c r="V38" i="7"/>
  <c r="V39" i="7"/>
  <c r="V40" i="7"/>
  <c r="V41" i="7"/>
  <c r="V42" i="7"/>
  <c r="V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29" i="7"/>
  <c r="O13" i="9" l="1"/>
  <c r="O14" i="9"/>
  <c r="O15" i="9"/>
  <c r="O16" i="9"/>
  <c r="O8" i="9"/>
  <c r="O7" i="9"/>
  <c r="O6" i="9"/>
  <c r="O5" i="9"/>
  <c r="O11" i="3" l="1"/>
  <c r="O12" i="3"/>
  <c r="O13" i="3"/>
  <c r="O14" i="3"/>
  <c r="O15" i="3"/>
  <c r="O8" i="3"/>
  <c r="O7" i="3"/>
  <c r="O6" i="3"/>
  <c r="O5" i="3"/>
  <c r="O4" i="3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O107" i="4"/>
  <c r="O111" i="4" s="1"/>
  <c r="O117" i="4" s="1"/>
  <c r="O9" i="9" s="1"/>
  <c r="O17" i="9" s="1"/>
  <c r="O102" i="4"/>
  <c r="O88" i="4"/>
  <c r="O94" i="4" s="1"/>
  <c r="O65" i="4"/>
  <c r="O71" i="4" s="1"/>
  <c r="O42" i="4"/>
  <c r="O48" i="4" s="1"/>
  <c r="O19" i="4"/>
  <c r="O25" i="4" s="1"/>
  <c r="T19" i="1"/>
  <c r="T25" i="1"/>
  <c r="T42" i="1"/>
  <c r="T48" i="1" s="1"/>
  <c r="T65" i="1"/>
  <c r="T71" i="1"/>
  <c r="T94" i="1"/>
  <c r="T88" i="1"/>
  <c r="T117" i="1"/>
  <c r="T140" i="1"/>
  <c r="T111" i="1"/>
  <c r="T134" i="1"/>
  <c r="N13" i="9" l="1"/>
  <c r="N14" i="9"/>
  <c r="N15" i="9"/>
  <c r="N16" i="9"/>
  <c r="N17" i="9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111" i="4"/>
  <c r="N117" i="4" s="1"/>
  <c r="N88" i="4"/>
  <c r="N94" i="4" s="1"/>
  <c r="N65" i="4"/>
  <c r="N71" i="4" s="1"/>
  <c r="N42" i="4"/>
  <c r="N48" i="4" s="1"/>
  <c r="N25" i="4"/>
  <c r="N19" i="4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94" i="1"/>
  <c r="S88" i="1"/>
  <c r="S71" i="1"/>
  <c r="S65" i="1"/>
  <c r="S42" i="1"/>
  <c r="S48" i="1" s="1"/>
  <c r="S42" i="7" l="1"/>
  <c r="S117" i="1"/>
  <c r="R19" i="1"/>
  <c r="R25" i="1" s="1"/>
  <c r="S19" i="1"/>
  <c r="S25" i="1" l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7" i="4"/>
  <c r="A94" i="4"/>
  <c r="A71" i="4"/>
  <c r="A48" i="4"/>
  <c r="M111" i="4"/>
  <c r="M117" i="4" s="1"/>
  <c r="M88" i="4"/>
  <c r="M94" i="4" s="1"/>
  <c r="M65" i="4"/>
  <c r="M42" i="5" s="1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65" i="5" l="1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1" i="4"/>
  <c r="L117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1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1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1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1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1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1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1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J57" i="5"/>
  <c r="H58" i="5"/>
  <c r="J58" i="5"/>
  <c r="I63" i="5"/>
  <c r="G64" i="5"/>
  <c r="G52" i="5"/>
  <c r="I52" i="5"/>
  <c r="H30" i="5"/>
  <c r="I32" i="5"/>
  <c r="J33" i="5"/>
  <c r="H35" i="5"/>
  <c r="G36" i="5"/>
  <c r="H36" i="5"/>
  <c r="I36" i="5"/>
  <c r="H38" i="5"/>
  <c r="F39" i="5"/>
  <c r="G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H15" i="5"/>
  <c r="I15" i="5"/>
  <c r="I16" i="5"/>
  <c r="J16" i="5"/>
  <c r="I17" i="5"/>
  <c r="H18" i="5"/>
  <c r="J18" i="5"/>
  <c r="I20" i="5"/>
  <c r="H6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0" i="5"/>
  <c r="D11" i="4"/>
  <c r="D57" i="5" s="1"/>
  <c r="D20" i="4"/>
  <c r="D43" i="5" s="1"/>
  <c r="D20" i="5"/>
  <c r="D14" i="4"/>
  <c r="D37" i="5"/>
  <c r="D14" i="5"/>
  <c r="D12" i="4"/>
  <c r="D12" i="5" s="1"/>
  <c r="D13" i="4"/>
  <c r="D82" i="5" s="1"/>
  <c r="D111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35" i="5"/>
  <c r="C13" i="4"/>
  <c r="C59" i="5" s="1"/>
  <c r="C111" i="4"/>
  <c r="B8" i="4"/>
  <c r="B54" i="5" s="1"/>
  <c r="B7" i="4"/>
  <c r="B76" i="5" s="1"/>
  <c r="B9" i="4"/>
  <c r="B15" i="4"/>
  <c r="B38" i="5" s="1"/>
  <c r="B16" i="4"/>
  <c r="B62" i="5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1" i="4"/>
  <c r="B13" i="5"/>
  <c r="H29" i="5" l="1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7" i="4"/>
  <c r="F9" i="9" s="1"/>
  <c r="F64" i="5"/>
  <c r="F87" i="5"/>
  <c r="F14" i="5"/>
  <c r="F83" i="5"/>
  <c r="F10" i="5"/>
  <c r="F79" i="5"/>
  <c r="F56" i="5"/>
  <c r="F29" i="5"/>
  <c r="F6" i="5"/>
  <c r="G58" i="5"/>
  <c r="G12" i="5"/>
  <c r="H117" i="4"/>
  <c r="H9" i="9" s="1"/>
  <c r="H87" i="5"/>
  <c r="H41" i="5"/>
  <c r="H83" i="5"/>
  <c r="H14" i="5"/>
  <c r="I71" i="4"/>
  <c r="I7" i="9" s="1"/>
  <c r="I77" i="5"/>
  <c r="I8" i="5"/>
  <c r="J117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7" i="4"/>
  <c r="C9" i="9" s="1"/>
  <c r="M17" i="9" s="1"/>
  <c r="D6" i="5"/>
  <c r="C94" i="4"/>
  <c r="C8" i="9" s="1"/>
  <c r="M16" i="9" s="1"/>
  <c r="F41" i="5"/>
  <c r="F40" i="5"/>
  <c r="H37" i="5"/>
  <c r="G35" i="5"/>
  <c r="G30" i="5"/>
  <c r="G61" i="5"/>
  <c r="F59" i="5"/>
  <c r="F55" i="5"/>
  <c r="B117" i="4"/>
  <c r="B94" i="5" s="1"/>
  <c r="B10" i="5"/>
  <c r="B79" i="5"/>
  <c r="C87" i="5"/>
  <c r="C41" i="5"/>
  <c r="D117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7" i="4"/>
  <c r="K9" i="9" s="1"/>
  <c r="F71" i="4"/>
  <c r="F7" i="9" s="1"/>
  <c r="G117" i="4"/>
  <c r="G9" i="9" s="1"/>
  <c r="H71" i="4"/>
  <c r="H7" i="9" s="1"/>
  <c r="I117" i="4"/>
  <c r="I9" i="9" s="1"/>
  <c r="I17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7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N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F65" i="5" l="1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N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E71" i="5"/>
  <c r="D19" i="5"/>
  <c r="D42" i="5"/>
  <c r="D65" i="5"/>
  <c r="D88" i="5"/>
  <c r="I48" i="5"/>
  <c r="I25" i="5"/>
  <c r="I94" i="5"/>
  <c r="I5" i="9"/>
  <c r="I71" i="5"/>
  <c r="F5" i="9"/>
  <c r="H25" i="5"/>
  <c r="H94" i="5"/>
  <c r="H5" i="9"/>
  <c r="H71" i="5"/>
  <c r="C6" i="3"/>
  <c r="B12" i="3"/>
  <c r="E6" i="3"/>
  <c r="G6" i="3"/>
  <c r="I6" i="3"/>
  <c r="K6" i="3"/>
  <c r="K5" i="9"/>
  <c r="K94" i="5"/>
  <c r="M11" i="3" l="1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M13" i="9" s="1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5" i="3" l="1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<sst xmlns="http://schemas.openxmlformats.org/spreadsheetml/2006/main" count="474" uniqueCount="90">
  <si>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</si>
  <si>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</si>
  <si>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</si>
  <si>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</si>
  <si>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</si>
  <si>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</si>
  <si>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</si>
  <si>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</si>
  <si>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</si>
  <si>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</si>
  <si>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</si>
  <si>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</si>
  <si>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</si>
  <si>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</si>
  <si>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>Totaal</t>
  </si>
  <si>
    <t>Baten totaal</t>
  </si>
  <si>
    <t>Rijksbijdrage</t>
  </si>
  <si>
    <t>Werk voor derden</t>
  </si>
  <si>
    <t>Bron: CFI en DUO-rapportages op basis van de universitaire jaarrekeningen</t>
  </si>
  <si>
    <t xml:space="preserve">Vanaf 2008 zijn de cijfers verzameld conform de nieuwe richtlijn van OCW, Richtlijn Jaarverslag Onderwijs, Toelichtende brochure  </t>
  </si>
  <si>
    <t>Nieuwe methodiek</t>
  </si>
  <si>
    <t>De cijfers 2004-2007 zijn gconverteerd op basis van de nieuwe richtlijn.</t>
  </si>
  <si>
    <t>Collegegelden, cursus-, les- en examengelden</t>
  </si>
  <si>
    <t>Totale baten</t>
  </si>
  <si>
    <t>Collegegelden</t>
  </si>
  <si>
    <t>Overige baten</t>
  </si>
  <si>
    <t xml:space="preserve">http://duo.nl/zakelijk/ho/bekostiging/brochures_ho.asp </t>
  </si>
  <si>
    <t>Geindexeerd, 2004 = 100</t>
  </si>
  <si>
    <t>Lasten totaal</t>
  </si>
  <si>
    <t>Personeelslasten</t>
  </si>
  <si>
    <t>Afschrijvingen</t>
  </si>
  <si>
    <t>Huisvestingslasten</t>
  </si>
  <si>
    <t>Overige lasten</t>
  </si>
  <si>
    <t>Financiële gegevens universiteiten: lasten</t>
  </si>
  <si>
    <t>Financiële gegevens universiteiten: baten</t>
  </si>
  <si>
    <t xml:space="preserve">in 2004 geen huisvestingslasten, deze zitten bij de overige lasten. </t>
  </si>
  <si>
    <t>INHOUD</t>
  </si>
  <si>
    <t>Bron</t>
  </si>
  <si>
    <t>CFI en DUO-rapportages op basis van de universitaire jaarrekeningen</t>
  </si>
  <si>
    <t xml:space="preserve">Baten universiteiten, per universiteit en per inkomstenbron, in miljoenen euro, vanaf 2000 </t>
  </si>
  <si>
    <t xml:space="preserve">Baten universiteiten, per universiteit en per inkomstenbron, in procenten van het totaal, vanaf 2000 </t>
  </si>
  <si>
    <t>Exclusief overige rijksbijdragen en overige baten</t>
  </si>
  <si>
    <t>baten naar inkomstencategorie, in miljoenen euro</t>
  </si>
  <si>
    <t>lasten per kostencategorie, in miljoenen euro</t>
  </si>
  <si>
    <t>Personeelslasten (%)</t>
  </si>
  <si>
    <t>Afschrijvingen (%)</t>
  </si>
  <si>
    <t>Huisvestingslasten (%)</t>
  </si>
  <si>
    <t>Overige lasten (%)</t>
  </si>
  <si>
    <t>Rijksbijdrage (%)</t>
  </si>
  <si>
    <t>het aandeel van de afzonderlijke inkomstenbronnen op de totale baten</t>
  </si>
  <si>
    <t>Werk voor derden (%)</t>
  </si>
  <si>
    <t>Collegegelden (%)</t>
  </si>
  <si>
    <t>Financiële gegevens universiteiten, baten, in miljoenen euro</t>
  </si>
  <si>
    <t>Personeel</t>
  </si>
  <si>
    <t>Afschrijving</t>
  </si>
  <si>
    <t>Huisvesting</t>
  </si>
  <si>
    <t>Totale lasten</t>
  </si>
  <si>
    <t>Geindexeerd (2005=100)</t>
  </si>
  <si>
    <t>Ontwikkeling lasten, per kostencategegorie, geindexeerd (2005=100)</t>
  </si>
  <si>
    <t>Financiële gegevens universiteiten, lasten</t>
  </si>
  <si>
    <t>in miljoenen euro</t>
  </si>
  <si>
    <t>Lasten universiteiten, per universiteit en kostencategorie, in miljoenen euro,vanaf 2004</t>
  </si>
  <si>
    <t>Lasten universiteiten, per universiteit en kostencategorie, in procenten van het totaal,vanaf 2004</t>
  </si>
  <si>
    <t>Totaal (incl. kleineU)</t>
  </si>
  <si>
    <t>PTU</t>
  </si>
  <si>
    <t>TUA</t>
  </si>
  <si>
    <t>UvH</t>
  </si>
  <si>
    <t>TUK</t>
  </si>
  <si>
    <t>Overige baten*</t>
  </si>
  <si>
    <t>Bijgesteld</t>
  </si>
  <si>
    <t>15 oktober 2015, data 2014 toegevoegd</t>
  </si>
  <si>
    <t>het aandeel van de afzonderlijke kostencategorieën op de totale lasten</t>
  </si>
  <si>
    <t xml:space="preserve">Overige Baten </t>
  </si>
  <si>
    <t>7 oktober 2016, data 2015 toegevoegd</t>
  </si>
  <si>
    <t>Totaal (incl. kleine U)</t>
  </si>
  <si>
    <t>Notities:</t>
  </si>
  <si>
    <t>Trendbreuk voor het jaar 2004, cijfers voor de indexering zijn gebaseerd op de nieuwe systematiek</t>
  </si>
  <si>
    <t>Cijfers inclusief OU en vanaf 2010 inclusief PTU, TUA, UvH en TUK</t>
  </si>
  <si>
    <t>De cijfers 2004-2007 zijn geconverteerd op basis van de nieuwe richtlijn.</t>
  </si>
  <si>
    <t>Trendbreuk voor het jaar 2004, cijfers gebruikt in indexering zijn gebaseerd op de nieuwe systematiek.</t>
  </si>
  <si>
    <t xml:space="preserve">Vanaf 2008 zijn de cijfers verzameld conform de nieuwe richtlijn van OCW, Richtlijn Jaarverslag Onderwijs, Toelichtende brochure.  </t>
  </si>
  <si>
    <t>2005 is gekozen als basisjaar voor indexering van de lasten omdat huisvestingslasten in 2004 nog in de overige lasten zijn opgenomen.</t>
  </si>
  <si>
    <t>Figuur ontwikkeling baten naar inkomstenbron geindexeerd, vanaf 2004</t>
  </si>
  <si>
    <t>Totaal (incl. kleine universiteiten)</t>
  </si>
  <si>
    <t>* Overige baten zijn inclusief "Overige rijksbijdragen".</t>
  </si>
  <si>
    <t>Notities</t>
  </si>
  <si>
    <t>Overige Overheidsbijdragen</t>
  </si>
  <si>
    <t>Ontwikkeling baten, per inkomstenbron, geindexeerd (2004=100)</t>
  </si>
  <si>
    <t>8 december 2017, data 2016 toegevoegd</t>
  </si>
  <si>
    <t>Figuur ontwikkeling lasten naar kostencategorie geïndexeerd, vanaf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</si>
</sst>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0.00000"/>
  </numFmts>
  <fonts count="1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164" fontId="3" fillId="3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4" borderId="0" xfId="0" applyNumberFormat="1" applyFont="1" applyFill="1"/>
    <xf numFmtId="165" fontId="3" fillId="4" borderId="0" xfId="0" applyNumberFormat="1" applyFont="1" applyFill="1"/>
    <xf numFmtId="164" fontId="3" fillId="5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7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'baten ontwikkeling geindexeerd'!$A$11</c:f>
              <c:strCache>
                <c:ptCount val="1"/>
                <c:pt idx="0">
                  <c:v>Totale baten</c:v>
                </c:pt>
              </c:strCache>
            </c:strRef>
          </c:tx>
          <c:cat>
            <c:numRef>
              <c:f>'baten ontwikkeling geindexeerd'!$B$10:$O$10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'baten ontwikkeling geindexeerd'!$B$11:$O$11</c:f>
              <c:numCache>
                <c:formatCode>#,##0</c:formatCode>
                <c:ptCount val="14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'baten ontwikkeling geindexeerd'!$A$12</c:f>
              <c:strCache>
                <c:ptCount val="1"/>
                <c:pt idx="0">
                  <c:v>Rijksbijdrage</c:v>
                </c:pt>
              </c:strCache>
            </c:strRef>
          </c:tx>
          <c:cat>
            <c:numRef>
              <c:f>'baten ontwikkeling geindexeerd'!$B$10:$O$10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'baten ontwikkeling geindexeerd'!$B$12:$O$12</c:f>
              <c:numCache>
                <c:formatCode>#,##0</c:formatCode>
                <c:ptCount val="14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'baten ontwikkeling geindexeerd'!$A$13</c:f>
              <c:strCache>
                <c:ptCount val="1"/>
                <c:pt idx="0">
                  <c:v>Werk voor derden</c:v>
                </c:pt>
              </c:strCache>
            </c:strRef>
          </c:tx>
          <c:cat>
            <c:numRef>
              <c:f>'baten ontwikkeling geindexeerd'!$B$10:$O$10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'baten ontwikkeling geindexeerd'!$B$13:$O$13</c:f>
              <c:numCache>
                <c:formatCode>#,##0</c:formatCode>
                <c:ptCount val="14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'baten ontwikkeling geindexeerd'!$A$14</c:f>
              <c:strCache>
                <c:ptCount val="1"/>
                <c:pt idx="0">
                  <c:v>Collegegelden</c:v>
                </c:pt>
              </c:strCache>
            </c:strRef>
          </c:tx>
          <c:cat>
            <c:numRef>
              <c:f>'baten ontwikkeling geindexeerd'!$B$10:$O$10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'baten ontwikkeling geindexeerd'!$B$14:$O$14</c:f>
              <c:numCache>
                <c:formatCode>#,##0</c:formatCode>
                <c:ptCount val="14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'baten ontwikkeling geindexeerd'!$A$15</c:f>
              <c:strCache>
                <c:ptCount val="1"/>
                <c:pt idx="0">
                  <c:v>Overige baten*</c:v>
                </c:pt>
              </c:strCache>
            </c:strRef>
          </c:tx>
          <c:cat>
            <c:numRef>
              <c:f>'baten ontwikkeling geindexeerd'!$B$10:$O$10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'baten ontwikkeling geindexeerd'!$B$15:$O$15</c:f>
              <c:numCache>
                <c:formatCode>#,##0</c:formatCode>
                <c:ptCount val="14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'lasten ontwikkeling geindexeerd'!$A$13</c:f>
              <c:strCache>
                <c:ptCount val="1"/>
                <c:pt idx="0">
                  <c:v>Totale lasten</c:v>
                </c:pt>
              </c:strCache>
            </c:strRef>
          </c:tx>
          <c:cat>
            <c:numRef>
              <c:f>'lasten ontwikkeling geindexeerd'!$C$12:$O$12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'lasten ontwikkeling geindexeerd'!$C$13:$O$13</c:f>
              <c:numCache>
                <c:formatCode>0</c:formatCode>
                <c:ptCount val="13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157.03855923972841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'lasten ontwikkeling geindexeerd'!$A$14</c:f>
              <c:strCache>
                <c:ptCount val="1"/>
                <c:pt idx="0">
                  <c:v>Personeel</c:v>
                </c:pt>
              </c:strCache>
            </c:strRef>
          </c:tx>
          <c:cat>
            <c:numRef>
              <c:f>'lasten ontwikkeling geindexeerd'!$C$12:$O$12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'lasten ontwikkeling geindexeerd'!$C$14:$O$14</c:f>
              <c:numCache>
                <c:formatCode>0</c:formatCode>
                <c:ptCount val="13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163.59884499358225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'lasten ontwikkeling geindexeerd'!$A$15</c:f>
              <c:strCache>
                <c:ptCount val="1"/>
                <c:pt idx="0">
                  <c:v>Afschrijving</c:v>
                </c:pt>
              </c:strCache>
            </c:strRef>
          </c:tx>
          <c:cat>
            <c:numRef>
              <c:f>'lasten ontwikkeling geindexeerd'!$C$12:$O$12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'lasten ontwikkeling geindexeerd'!$C$15:$O$15</c:f>
              <c:numCache>
                <c:formatCode>0</c:formatCode>
                <c:ptCount val="13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166.66426537553031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'lasten ontwikkeling geindexeerd'!$A$16</c:f>
              <c:strCache>
                <c:ptCount val="1"/>
                <c:pt idx="0">
                  <c:v>Huisvesting</c:v>
                </c:pt>
              </c:strCache>
            </c:strRef>
          </c:tx>
          <c:cat>
            <c:numRef>
              <c:f>'lasten ontwikkeling geindexeerd'!$C$12:$O$12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'lasten ontwikkeling geindexeerd'!$C$16:$O$16</c:f>
              <c:numCache>
                <c:formatCode>0</c:formatCode>
                <c:ptCount val="13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109.48684624799081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'lasten ontwikkeling geindexeerd'!$A$17</c:f>
              <c:strCache>
                <c:ptCount val="1"/>
                <c:pt idx="0">
                  <c:v>Overige lasten</c:v>
                </c:pt>
              </c:strCache>
            </c:strRef>
          </c:tx>
          <c:cat>
            <c:numRef>
              <c:f>'lasten ontwikkeling geindexeerd'!$C$12:$O$12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'lasten ontwikkeling geindexeerd'!$C$17:$O$17</c:f>
              <c:numCache>
                <c:formatCode>0</c:formatCode>
                <c:ptCount val="13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155.95586436704158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o.nl/zakelijk/ho/bekostiging/brochures_ho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uo.nl/zakelijk/ho/bekostiging/brochures_ho.a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4" sqref="B4"/>
    </sheetView>
  </sheetViews>
  <sheetFormatPr defaultRowHeight="15"/>
  <cols>
    <col min="1" max="16384" width="9.140625" style="25"/>
  </cols>
  <sheetData>
    <row r="3" spans="2:2" ht="18.75">
      <c r="B3" s="24" t="s">
        <v>36</v>
      </c>
    </row>
    <row r="6" spans="2:2">
      <c r="B6" s="25" t="s">
        <v>39</v>
      </c>
    </row>
    <row r="7" spans="2:2">
      <c r="B7" s="25" t="s">
        <v>40</v>
      </c>
    </row>
    <row r="8" spans="2:2">
      <c r="B8" s="25" t="s">
        <v>61</v>
      </c>
    </row>
    <row r="9" spans="2:2">
      <c r="B9" s="25" t="s">
        <v>62</v>
      </c>
    </row>
    <row r="10" spans="2:2">
      <c r="B10" s="25" t="s">
        <v>82</v>
      </c>
    </row>
    <row r="11" spans="2:2">
      <c r="B11" s="25" t="s">
        <v>89</v>
      </c>
    </row>
    <row r="15" spans="2:2">
      <c r="B15" s="17" t="s">
        <v>37</v>
      </c>
    </row>
    <row r="16" spans="2:2">
      <c r="B16" s="25" t="s">
        <v>38</v>
      </c>
    </row>
    <row r="17" spans="2:4">
      <c r="B17" s="26" t="s">
        <v>26</v>
      </c>
    </row>
    <row r="18" spans="2:4">
      <c r="B18" s="26"/>
    </row>
    <row r="19" spans="2:4">
      <c r="B19" s="25" t="s">
        <v>19</v>
      </c>
    </row>
    <row r="20" spans="2:4">
      <c r="B20" s="25" t="s">
        <v>78</v>
      </c>
    </row>
    <row r="23" spans="2:4">
      <c r="B23" s="25" t="s">
        <v>69</v>
      </c>
      <c r="D23" s="25" t="s">
        <v>70</v>
      </c>
    </row>
    <row r="24" spans="2:4">
      <c r="D24" s="25" t="s">
        <v>73</v>
      </c>
    </row>
    <row r="25" spans="2:4">
      <c r="D25" s="25" t="s">
        <v>88</v>
      </c>
    </row>
  </sheetData>
  <hyperlinks>
    <hyperlink ref="B17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8" location="Lasten!A1" display="Lasten universiteiten, per universiteit en kostencategorie, in miljoenen euro,vanaf 2004"/>
    <hyperlink ref="B9" location="Lasten!A1" display="Lasten universiteiten, per universiteit en kostencategorie, in procenten van het totaal,vanaf 2004"/>
    <hyperlink ref="B10" location="'baten ontwikkeling geindexeerd'!A1" display="Figuur met de baten per universiteit en inkomstenbron, vanaf 2000"/>
    <hyperlink ref="B11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zoomScale="115" zoomScaleNormal="115" workbookViewId="0">
      <pane xSplit="1" topLeftCell="I1" activePane="topRight" state="frozen"/>
      <selection pane="topRight" activeCell="T1" sqref="T1:T1048576"/>
    </sheetView>
  </sheetViews>
  <sheetFormatPr defaultRowHeight="12.75"/>
  <cols>
    <col min="1" max="1" width="13.28515625" style="2" customWidth="1"/>
    <col min="2" max="17" width="7.7109375" style="2" customWidth="1"/>
    <col min="18" max="18" width="9.140625" style="2"/>
    <col min="19" max="19" width="8.42578125" style="2" customWidth="1"/>
    <col min="20" max="20" width="7.7109375" style="2" customWidth="1"/>
    <col min="21" max="16384" width="9.140625" style="2"/>
  </cols>
  <sheetData>
    <row r="1" spans="1:22" ht="15.75">
      <c r="A1" s="1" t="s">
        <v>34</v>
      </c>
      <c r="S1" s="1"/>
    </row>
    <row r="2" spans="1:22">
      <c r="A2" s="2" t="s">
        <v>42</v>
      </c>
    </row>
    <row r="4" spans="1:22">
      <c r="A4" s="3" t="s">
        <v>15</v>
      </c>
      <c r="G4" s="3" t="s">
        <v>20</v>
      </c>
      <c r="S4" s="3"/>
    </row>
    <row r="5" spans="1:22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</row>
    <row r="6" spans="1:22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/>
      <c r="V6" s="6"/>
    </row>
    <row r="7" spans="1:22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/>
      <c r="V7" s="6"/>
    </row>
    <row r="8" spans="1:22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/>
      <c r="V8" s="6"/>
    </row>
    <row r="9" spans="1:22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/>
      <c r="V9" s="6"/>
    </row>
    <row r="10" spans="1:22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/>
      <c r="V10" s="6"/>
    </row>
    <row r="11" spans="1:22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/>
      <c r="V11" s="6"/>
    </row>
    <row r="12" spans="1:22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/>
      <c r="V12" s="6"/>
    </row>
    <row r="13" spans="1:22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/>
      <c r="V13" s="6"/>
    </row>
    <row r="14" spans="1:22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/>
      <c r="V14" s="6"/>
    </row>
    <row r="15" spans="1:22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/>
      <c r="V15" s="6"/>
    </row>
    <row r="16" spans="1:22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/>
      <c r="V16" s="6"/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/>
      <c r="V17" s="6"/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/>
      <c r="V18" s="6"/>
    </row>
    <row r="19" spans="1:27" s="3" customFormat="1">
      <c r="A19" s="3" t="s">
        <v>14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6"/>
      <c r="V19" s="6"/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/>
      <c r="V20" s="6"/>
    </row>
    <row r="21" spans="1:27">
      <c r="A21" s="2" t="s">
        <v>64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/>
      <c r="V21" s="6"/>
    </row>
    <row r="22" spans="1:27">
      <c r="A22" s="2" t="s">
        <v>65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/>
      <c r="V22" s="6"/>
    </row>
    <row r="23" spans="1:27">
      <c r="A23" s="2" t="s">
        <v>66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/>
      <c r="V23" s="6"/>
    </row>
    <row r="24" spans="1:27">
      <c r="A24" s="2" t="s">
        <v>67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/>
      <c r="V24" s="6"/>
    </row>
    <row r="25" spans="1:27" s="3" customFormat="1">
      <c r="A25" s="3" t="s">
        <v>63</v>
      </c>
      <c r="B25" s="11">
        <f>SUM(B19:B24)</f>
        <v>3974.1489999999999</v>
      </c>
      <c r="C25" s="11">
        <f t="shared" ref="C25:T25" si="1">SUM(C19:C24)</f>
        <v>4273.3739999999998</v>
      </c>
      <c r="D25" s="11">
        <f t="shared" si="1"/>
        <v>4571.4269999999997</v>
      </c>
      <c r="E25" s="11">
        <f t="shared" si="1"/>
        <v>4776.0400000000018</v>
      </c>
      <c r="F25" s="11">
        <f t="shared" si="1"/>
        <v>4939.9300000000012</v>
      </c>
      <c r="G25" s="12">
        <f t="shared" si="1"/>
        <v>4237.8010000000004</v>
      </c>
      <c r="H25" s="12">
        <f t="shared" si="1"/>
        <v>4411.201</v>
      </c>
      <c r="I25" s="12">
        <f t="shared" si="1"/>
        <v>4565.1750000000002</v>
      </c>
      <c r="J25" s="12">
        <f t="shared" si="1"/>
        <v>4769.2270000000008</v>
      </c>
      <c r="K25" s="12">
        <f t="shared" si="1"/>
        <v>5473.5030000000006</v>
      </c>
      <c r="L25" s="12">
        <f t="shared" si="1"/>
        <v>5737.7109999999993</v>
      </c>
      <c r="M25" s="12">
        <f t="shared" si="1"/>
        <v>5900.5239999999994</v>
      </c>
      <c r="N25" s="12">
        <f t="shared" si="1"/>
        <v>6099.723</v>
      </c>
      <c r="O25" s="12">
        <f t="shared" si="1"/>
        <v>6180.2739999999985</v>
      </c>
      <c r="P25" s="12">
        <f t="shared" si="1"/>
        <v>6305.2649999999985</v>
      </c>
      <c r="Q25" s="12">
        <f t="shared" si="1"/>
        <v>6373.1659999999993</v>
      </c>
      <c r="R25" s="12">
        <f t="shared" si="1"/>
        <v>6638.8262619999996</v>
      </c>
      <c r="S25" s="12">
        <f t="shared" si="1"/>
        <v>6802.8890090000004</v>
      </c>
      <c r="T25" s="12">
        <f t="shared" si="1"/>
        <v>6956.9599999999991</v>
      </c>
      <c r="U25" s="6"/>
      <c r="V25" s="6"/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>
      <c r="A27" s="3" t="s">
        <v>16</v>
      </c>
      <c r="B27" s="9"/>
      <c r="C27" s="9"/>
      <c r="D27" s="9"/>
      <c r="E27" s="9"/>
      <c r="F27" s="9"/>
      <c r="S27" s="3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W28" s="2"/>
      <c r="X28" s="8"/>
      <c r="Y28" s="8"/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/>
      <c r="V29" s="6"/>
      <c r="X29" s="8"/>
      <c r="Y29" s="8"/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/>
      <c r="V30" s="6"/>
      <c r="X30" s="8"/>
      <c r="Y30" s="8"/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/>
      <c r="V31" s="6"/>
      <c r="X31" s="8"/>
      <c r="Y31" s="8"/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/>
      <c r="V32" s="6"/>
      <c r="X32" s="8"/>
      <c r="Y32" s="8"/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/>
      <c r="V33" s="6"/>
      <c r="X33" s="8"/>
      <c r="Y33" s="8"/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/>
      <c r="V34" s="6"/>
      <c r="X34" s="8"/>
      <c r="Y34" s="8"/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/>
      <c r="V35" s="6"/>
      <c r="X35" s="8"/>
      <c r="Y35" s="8"/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/>
      <c r="V36" s="6"/>
      <c r="X36" s="8"/>
      <c r="Y36" s="8"/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/>
      <c r="V37" s="6"/>
      <c r="X37" s="8"/>
      <c r="Y37" s="8"/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/>
      <c r="V38" s="6"/>
      <c r="X38" s="8"/>
      <c r="Y38" s="8"/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/>
      <c r="V39" s="6"/>
      <c r="X39" s="8"/>
      <c r="Y39" s="8"/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V40" s="6"/>
      <c r="X40" s="8"/>
      <c r="Y40" s="8"/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V41" s="6"/>
      <c r="X41" s="8"/>
      <c r="Y41" s="8"/>
      <c r="Z41" s="8"/>
      <c r="AA41" s="8"/>
    </row>
    <row r="42" spans="1:27" s="3" customFormat="1">
      <c r="A42" s="3" t="s">
        <v>14</v>
      </c>
      <c r="B42" s="11">
        <f t="shared" ref="B42:P42" si="2">SUM(B29:B41)</f>
        <v>2725.3620000000001</v>
      </c>
      <c r="C42" s="11">
        <f t="shared" si="2"/>
        <v>2896.6619999999998</v>
      </c>
      <c r="D42" s="11">
        <f t="shared" si="2"/>
        <v>3027.4139999999998</v>
      </c>
      <c r="E42" s="11">
        <f t="shared" si="2"/>
        <v>3173.89</v>
      </c>
      <c r="F42" s="11">
        <f t="shared" si="2"/>
        <v>3248.7660000000001</v>
      </c>
      <c r="G42" s="12">
        <f t="shared" si="2"/>
        <v>2548.9510000000005</v>
      </c>
      <c r="H42" s="13">
        <f t="shared" si="2"/>
        <v>2637.788</v>
      </c>
      <c r="I42" s="13">
        <f t="shared" si="2"/>
        <v>2703.7170000000006</v>
      </c>
      <c r="J42" s="13">
        <f t="shared" si="2"/>
        <v>2776.5909999999999</v>
      </c>
      <c r="K42" s="13">
        <f t="shared" si="2"/>
        <v>3163.2440000000006</v>
      </c>
      <c r="L42" s="13">
        <f t="shared" si="2"/>
        <v>3302.9689999999996</v>
      </c>
      <c r="M42" s="13">
        <f t="shared" si="2"/>
        <v>3296.3090000000002</v>
      </c>
      <c r="N42" s="13">
        <f t="shared" si="2"/>
        <v>3384.4650000000006</v>
      </c>
      <c r="O42" s="13">
        <f t="shared" si="2"/>
        <v>3409.3190000000004</v>
      </c>
      <c r="P42" s="8">
        <f t="shared" si="2"/>
        <v>3529.7630000000004</v>
      </c>
      <c r="Q42" s="8">
        <f>SUM(Q29:Q41)</f>
        <v>3571.1819999999998</v>
      </c>
      <c r="R42" s="8">
        <f>SUM(R29:R41)</f>
        <v>3640.7539999999999</v>
      </c>
      <c r="S42" s="8">
        <f>SUM(S29:S41)</f>
        <v>3745.8973900000001</v>
      </c>
      <c r="T42" s="8">
        <f>SUM(T29:T41)</f>
        <v>3840.7160000000003</v>
      </c>
      <c r="U42" s="37"/>
      <c r="V42" s="2"/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/>
      <c r="V43" s="6"/>
    </row>
    <row r="44" spans="1:27">
      <c r="A44" s="2" t="s">
        <v>64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/>
      <c r="V44" s="6"/>
    </row>
    <row r="45" spans="1:27">
      <c r="A45" s="2" t="s">
        <v>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/>
      <c r="V45" s="6"/>
    </row>
    <row r="46" spans="1:27">
      <c r="A46" s="2" t="s">
        <v>66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/>
      <c r="V46" s="6"/>
    </row>
    <row r="47" spans="1:27">
      <c r="A47" s="2" t="s">
        <v>67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/>
      <c r="V47" s="6"/>
    </row>
    <row r="48" spans="1:27" s="3" customFormat="1">
      <c r="A48" s="3" t="s">
        <v>63</v>
      </c>
      <c r="B48" s="11">
        <f>SUM(B42:B47)</f>
        <v>2761.252</v>
      </c>
      <c r="C48" s="11">
        <f t="shared" ref="C48:T48" si="3">SUM(C42:C47)</f>
        <v>2933.9589999999998</v>
      </c>
      <c r="D48" s="11">
        <f t="shared" si="3"/>
        <v>3065.0409999999997</v>
      </c>
      <c r="E48" s="11">
        <f t="shared" si="3"/>
        <v>3210.4409999999998</v>
      </c>
      <c r="F48" s="11">
        <f t="shared" si="3"/>
        <v>3289.0050000000001</v>
      </c>
      <c r="G48" s="12">
        <f t="shared" si="3"/>
        <v>2586.8770000000004</v>
      </c>
      <c r="H48" s="12">
        <f t="shared" si="3"/>
        <v>2677.3910000000001</v>
      </c>
      <c r="I48" s="12">
        <f t="shared" si="3"/>
        <v>2743.2670000000007</v>
      </c>
      <c r="J48" s="12">
        <f t="shared" si="3"/>
        <v>2816.6099999999997</v>
      </c>
      <c r="K48" s="12">
        <f t="shared" si="3"/>
        <v>3197.5570000000007</v>
      </c>
      <c r="L48" s="12">
        <f t="shared" si="3"/>
        <v>3340.1069999999995</v>
      </c>
      <c r="M48" s="12">
        <f t="shared" si="3"/>
        <v>3354.4860000000008</v>
      </c>
      <c r="N48" s="12">
        <f t="shared" si="3"/>
        <v>3441.7950000000005</v>
      </c>
      <c r="O48" s="12">
        <f t="shared" si="3"/>
        <v>3465.1150000000002</v>
      </c>
      <c r="P48" s="12">
        <f t="shared" si="3"/>
        <v>3584.7850000000003</v>
      </c>
      <c r="Q48" s="12">
        <f t="shared" si="3"/>
        <v>3626.0229999999997</v>
      </c>
      <c r="R48" s="12">
        <f t="shared" si="3"/>
        <v>3696.652</v>
      </c>
      <c r="S48" s="12">
        <f t="shared" si="3"/>
        <v>3802.383519</v>
      </c>
      <c r="T48" s="12">
        <f t="shared" si="3"/>
        <v>3900.9409999999998</v>
      </c>
      <c r="U48" s="6"/>
      <c r="V48" s="6"/>
    </row>
    <row r="49" spans="1:22">
      <c r="B49" s="5"/>
      <c r="C49" s="5"/>
      <c r="D49" s="5"/>
      <c r="E49" s="5"/>
      <c r="F49" s="5"/>
      <c r="G49" s="6"/>
      <c r="H49" s="6"/>
    </row>
    <row r="50" spans="1:22">
      <c r="A50" s="3" t="s">
        <v>17</v>
      </c>
      <c r="B50" s="9"/>
      <c r="C50" s="9"/>
      <c r="D50" s="9"/>
      <c r="E50" s="9"/>
      <c r="F50" s="9"/>
      <c r="S50" s="3"/>
    </row>
    <row r="51" spans="1:22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</row>
    <row r="52" spans="1:22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/>
      <c r="V52" s="6"/>
    </row>
    <row r="53" spans="1:22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/>
      <c r="V53" s="6"/>
    </row>
    <row r="54" spans="1:22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/>
      <c r="V54" s="6"/>
    </row>
    <row r="55" spans="1:22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/>
      <c r="V55" s="6"/>
    </row>
    <row r="56" spans="1:22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/>
      <c r="V56" s="6"/>
    </row>
    <row r="57" spans="1:22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33">
        <v>209.7</v>
      </c>
      <c r="S57" s="21">
        <v>215.7</v>
      </c>
      <c r="T57" s="6">
        <v>228</v>
      </c>
      <c r="U57" s="6"/>
      <c r="V57" s="6"/>
    </row>
    <row r="58" spans="1:22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/>
      <c r="V58" s="6"/>
    </row>
    <row r="59" spans="1:22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/>
      <c r="V59" s="6"/>
    </row>
    <row r="60" spans="1:22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/>
      <c r="V60" s="6"/>
    </row>
    <row r="61" spans="1:22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/>
      <c r="V61" s="6"/>
    </row>
    <row r="62" spans="1:22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/>
      <c r="V62" s="6"/>
    </row>
    <row r="63" spans="1:22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/>
      <c r="V63" s="6"/>
    </row>
    <row r="64" spans="1:22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/>
      <c r="V64" s="6"/>
    </row>
    <row r="65" spans="1:22" s="3" customFormat="1">
      <c r="A65" s="3" t="s">
        <v>14</v>
      </c>
      <c r="B65" s="11">
        <f t="shared" ref="B65:T65" si="4">SUM(B52:B64)</f>
        <v>682.029</v>
      </c>
      <c r="C65" s="11">
        <f t="shared" si="4"/>
        <v>731.94899999999996</v>
      </c>
      <c r="D65" s="11">
        <f t="shared" si="4"/>
        <v>838.24099999999999</v>
      </c>
      <c r="E65" s="11">
        <f t="shared" si="4"/>
        <v>848.61299999999994</v>
      </c>
      <c r="F65" s="11">
        <f t="shared" si="4"/>
        <v>922.21499999999992</v>
      </c>
      <c r="G65" s="12">
        <f t="shared" si="4"/>
        <v>922.21499999999992</v>
      </c>
      <c r="H65" s="13">
        <f t="shared" si="4"/>
        <v>965.75199999999995</v>
      </c>
      <c r="I65" s="13">
        <f t="shared" si="4"/>
        <v>1010.217</v>
      </c>
      <c r="J65" s="13">
        <f t="shared" si="4"/>
        <v>1081.115</v>
      </c>
      <c r="K65" s="13">
        <f t="shared" si="4"/>
        <v>1294.4930000000004</v>
      </c>
      <c r="L65" s="13">
        <f t="shared" si="4"/>
        <v>1431.15</v>
      </c>
      <c r="M65" s="13">
        <f t="shared" si="4"/>
        <v>1520.6780000000003</v>
      </c>
      <c r="N65" s="13">
        <f t="shared" si="4"/>
        <v>1594.9459999999999</v>
      </c>
      <c r="O65" s="13">
        <f t="shared" si="4"/>
        <v>1643.3790000000001</v>
      </c>
      <c r="P65" s="8">
        <f t="shared" si="4"/>
        <v>1651.6539999999998</v>
      </c>
      <c r="Q65" s="8">
        <f t="shared" si="4"/>
        <v>1707.0329999999999</v>
      </c>
      <c r="R65" s="8">
        <f t="shared" si="4"/>
        <v>1831.7340000000002</v>
      </c>
      <c r="S65" s="8">
        <f t="shared" si="4"/>
        <v>1813.435242</v>
      </c>
      <c r="T65" s="8">
        <f t="shared" si="4"/>
        <v>1859.7760000000001</v>
      </c>
      <c r="U65" s="6"/>
      <c r="V65" s="6"/>
    </row>
    <row r="66" spans="1:22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/>
      <c r="V66" s="6"/>
    </row>
    <row r="67" spans="1:22">
      <c r="A67" s="2" t="s">
        <v>64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/>
      <c r="V67" s="6"/>
    </row>
    <row r="68" spans="1:22">
      <c r="A68" s="2" t="s">
        <v>65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/>
      <c r="V68" s="6"/>
    </row>
    <row r="69" spans="1:22">
      <c r="A69" s="2" t="s">
        <v>66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/>
      <c r="V69" s="6"/>
    </row>
    <row r="70" spans="1:22">
      <c r="A70" s="2" t="s">
        <v>67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/>
      <c r="V70" s="6"/>
    </row>
    <row r="71" spans="1:22" s="3" customFormat="1">
      <c r="A71" s="3" t="s">
        <v>63</v>
      </c>
      <c r="B71" s="11">
        <f>SUM(B65:B70)</f>
        <v>682.39800000000002</v>
      </c>
      <c r="C71" s="11">
        <f t="shared" ref="C71:T71" si="5">SUM(C65:C70)</f>
        <v>732.38699999999994</v>
      </c>
      <c r="D71" s="11">
        <f t="shared" si="5"/>
        <v>838.63800000000003</v>
      </c>
      <c r="E71" s="11">
        <f t="shared" si="5"/>
        <v>849.48799999999994</v>
      </c>
      <c r="F71" s="11">
        <f t="shared" si="5"/>
        <v>926.23399999999992</v>
      </c>
      <c r="G71" s="12">
        <f t="shared" si="5"/>
        <v>926.23399999999992</v>
      </c>
      <c r="H71" s="12">
        <f t="shared" si="5"/>
        <v>969.1049999999999</v>
      </c>
      <c r="I71" s="12">
        <f t="shared" si="5"/>
        <v>1013.299</v>
      </c>
      <c r="J71" s="12">
        <f t="shared" si="5"/>
        <v>1086.4490000000001</v>
      </c>
      <c r="K71" s="12">
        <f t="shared" si="5"/>
        <v>1298.9620000000004</v>
      </c>
      <c r="L71" s="12">
        <f t="shared" si="5"/>
        <v>1436.1480000000001</v>
      </c>
      <c r="M71" s="12">
        <f t="shared" si="5"/>
        <v>1526.5410000000004</v>
      </c>
      <c r="N71" s="12">
        <f t="shared" si="5"/>
        <v>1599.7719999999999</v>
      </c>
      <c r="O71" s="12">
        <f t="shared" si="5"/>
        <v>1649.5070000000003</v>
      </c>
      <c r="P71" s="12">
        <f t="shared" si="5"/>
        <v>1656.8639999999998</v>
      </c>
      <c r="Q71" s="12">
        <f t="shared" si="5"/>
        <v>1712.2069999999999</v>
      </c>
      <c r="R71" s="12">
        <f t="shared" si="5"/>
        <v>1837.97</v>
      </c>
      <c r="S71" s="12">
        <f t="shared" si="5"/>
        <v>1820.0510710000001</v>
      </c>
      <c r="T71" s="12">
        <f t="shared" si="5"/>
        <v>1865.0309999999999</v>
      </c>
      <c r="U71" s="6"/>
      <c r="V71" s="6"/>
    </row>
    <row r="72" spans="1:22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2" s="3" customFormat="1">
      <c r="A73" s="3" t="s">
        <v>22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2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</row>
    <row r="75" spans="1:22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/>
      <c r="V75" s="6"/>
    </row>
    <row r="76" spans="1:22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/>
      <c r="V76" s="6"/>
    </row>
    <row r="77" spans="1:22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/>
      <c r="V77" s="6"/>
    </row>
    <row r="78" spans="1:22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/>
      <c r="V78" s="6"/>
    </row>
    <row r="79" spans="1:22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/>
      <c r="V79" s="6"/>
    </row>
    <row r="80" spans="1:22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/>
      <c r="V80" s="6"/>
    </row>
    <row r="81" spans="1:22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/>
      <c r="V81" s="6"/>
    </row>
    <row r="82" spans="1:22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/>
      <c r="V82" s="6"/>
    </row>
    <row r="83" spans="1:22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/>
      <c r="V83" s="6"/>
    </row>
    <row r="84" spans="1:22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/>
      <c r="V84" s="6"/>
    </row>
    <row r="85" spans="1:22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/>
      <c r="V85" s="6"/>
    </row>
    <row r="86" spans="1:22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/>
      <c r="V86" s="6"/>
    </row>
    <row r="87" spans="1:22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/>
      <c r="V87" s="6"/>
    </row>
    <row r="88" spans="1:22" s="3" customFormat="1">
      <c r="A88" s="3" t="s">
        <v>14</v>
      </c>
      <c r="B88" s="11">
        <f t="shared" ref="B88:I88" si="6">SUM(B75:B87)</f>
        <v>197.65799999999999</v>
      </c>
      <c r="C88" s="11">
        <f t="shared" si="6"/>
        <v>212.69899999999998</v>
      </c>
      <c r="D88" s="11">
        <f t="shared" si="6"/>
        <v>229.31400000000002</v>
      </c>
      <c r="E88" s="11">
        <f t="shared" si="6"/>
        <v>256.80200000000002</v>
      </c>
      <c r="F88" s="11">
        <f t="shared" si="6"/>
        <v>279.88600000000002</v>
      </c>
      <c r="G88" s="8">
        <f t="shared" si="6"/>
        <v>279.88600000000002</v>
      </c>
      <c r="H88" s="8">
        <f t="shared" si="6"/>
        <v>298.39099999999996</v>
      </c>
      <c r="I88" s="8">
        <f t="shared" si="6"/>
        <v>316.05200000000002</v>
      </c>
      <c r="J88" s="8">
        <f t="shared" ref="J88:T88" si="7">SUM(J75:J87)</f>
        <v>329.79700000000003</v>
      </c>
      <c r="K88" s="8">
        <f t="shared" si="7"/>
        <v>344.34100000000001</v>
      </c>
      <c r="L88" s="8">
        <f t="shared" si="7"/>
        <v>407.68299999999999</v>
      </c>
      <c r="M88" s="8">
        <f t="shared" si="7"/>
        <v>448.97</v>
      </c>
      <c r="N88" s="8">
        <f t="shared" si="7"/>
        <v>472.57100000000003</v>
      </c>
      <c r="O88" s="13">
        <f t="shared" si="7"/>
        <v>503.47800000000007</v>
      </c>
      <c r="P88" s="8">
        <f t="shared" si="7"/>
        <v>522.20699999999999</v>
      </c>
      <c r="Q88" s="8">
        <f t="shared" si="7"/>
        <v>516.17000000000007</v>
      </c>
      <c r="R88" s="8">
        <f t="shared" si="7"/>
        <v>561.08999999999992</v>
      </c>
      <c r="S88" s="8">
        <f t="shared" si="7"/>
        <v>595.92994599999997</v>
      </c>
      <c r="T88" s="8">
        <f t="shared" si="7"/>
        <v>637.82100000000014</v>
      </c>
      <c r="U88" s="6"/>
      <c r="V88" s="6"/>
    </row>
    <row r="89" spans="1:22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/>
      <c r="V89" s="6"/>
    </row>
    <row r="90" spans="1:22" s="3" customFormat="1">
      <c r="A90" s="2" t="s">
        <v>64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/>
      <c r="V90" s="6"/>
    </row>
    <row r="91" spans="1:22" s="3" customFormat="1">
      <c r="A91" s="2" t="s">
        <v>65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/>
      <c r="V91" s="6"/>
    </row>
    <row r="92" spans="1:22" s="3" customFormat="1">
      <c r="A92" s="2" t="s">
        <v>66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/>
      <c r="V92" s="6"/>
    </row>
    <row r="93" spans="1:22">
      <c r="A93" s="2" t="s">
        <v>67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/>
      <c r="V93" s="6"/>
    </row>
    <row r="94" spans="1:22" s="3" customFormat="1">
      <c r="A94" s="3" t="s">
        <v>63</v>
      </c>
      <c r="B94" s="11">
        <f>SUM(B88:B93)</f>
        <v>211.85599999999999</v>
      </c>
      <c r="C94" s="11">
        <f t="shared" ref="C94:T94" si="8">SUM(C88:C93)</f>
        <v>226.69499999999999</v>
      </c>
      <c r="D94" s="11">
        <f t="shared" si="8"/>
        <v>243.25000000000003</v>
      </c>
      <c r="E94" s="11">
        <f t="shared" si="8"/>
        <v>272.97700000000003</v>
      </c>
      <c r="F94" s="11">
        <f t="shared" si="8"/>
        <v>296.11500000000001</v>
      </c>
      <c r="G94" s="12">
        <f t="shared" si="8"/>
        <v>296.11500000000001</v>
      </c>
      <c r="H94" s="12">
        <f t="shared" si="8"/>
        <v>313.52899999999994</v>
      </c>
      <c r="I94" s="12">
        <f t="shared" si="8"/>
        <v>330.61200000000002</v>
      </c>
      <c r="J94" s="12">
        <f t="shared" si="8"/>
        <v>344.19900000000001</v>
      </c>
      <c r="K94" s="12">
        <f t="shared" si="8"/>
        <v>356.83800000000002</v>
      </c>
      <c r="L94" s="12">
        <f t="shared" si="8"/>
        <v>421.27800000000002</v>
      </c>
      <c r="M94" s="12">
        <f t="shared" si="8"/>
        <v>465.80400000000003</v>
      </c>
      <c r="N94" s="12">
        <f t="shared" si="8"/>
        <v>489.80900000000003</v>
      </c>
      <c r="O94" s="12">
        <f t="shared" si="8"/>
        <v>520.80200000000013</v>
      </c>
      <c r="P94" s="12">
        <f t="shared" si="8"/>
        <v>540.63400000000001</v>
      </c>
      <c r="Q94" s="12">
        <f t="shared" si="8"/>
        <v>535.89400000000012</v>
      </c>
      <c r="R94" s="12">
        <f t="shared" si="8"/>
        <v>579.51899999999989</v>
      </c>
      <c r="S94" s="12">
        <f t="shared" si="8"/>
        <v>613.57198700000004</v>
      </c>
      <c r="T94" s="12">
        <f t="shared" si="8"/>
        <v>656.71300000000019</v>
      </c>
      <c r="U94" s="6"/>
      <c r="V94" s="6"/>
    </row>
    <row r="95" spans="1:22">
      <c r="B95" s="6"/>
      <c r="C95" s="6"/>
      <c r="D95" s="6"/>
      <c r="E95" s="6"/>
      <c r="F95" s="6"/>
      <c r="G95" s="6"/>
      <c r="H95" s="6"/>
      <c r="I95" s="6"/>
      <c r="L95" s="19"/>
    </row>
    <row r="96" spans="1:22" s="3" customFormat="1">
      <c r="A96" s="3" t="s">
        <v>72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2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</row>
    <row r="98" spans="1:22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/>
      <c r="V98" s="6"/>
    </row>
    <row r="99" spans="1:22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/>
      <c r="V99" s="6"/>
    </row>
    <row r="100" spans="1:22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/>
      <c r="V100" s="6"/>
    </row>
    <row r="101" spans="1:22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/>
      <c r="V101" s="6"/>
    </row>
    <row r="102" spans="1:22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/>
      <c r="V102" s="6"/>
    </row>
    <row r="103" spans="1:22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18">
        <v>28.4</v>
      </c>
      <c r="S103" s="21">
        <v>56</v>
      </c>
      <c r="T103" s="6">
        <v>36.200000000000003</v>
      </c>
      <c r="U103" s="6"/>
      <c r="V103" s="6"/>
    </row>
    <row r="104" spans="1:22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/>
      <c r="V104" s="6"/>
    </row>
    <row r="105" spans="1:22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/>
      <c r="V105" s="6"/>
    </row>
    <row r="106" spans="1:22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/>
      <c r="V106" s="6"/>
    </row>
    <row r="107" spans="1:22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/>
      <c r="V107" s="6"/>
    </row>
    <row r="108" spans="1:22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/>
      <c r="V108" s="6"/>
    </row>
    <row r="109" spans="1:22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/>
      <c r="V109" s="6"/>
    </row>
    <row r="110" spans="1:22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/>
      <c r="V110" s="6"/>
    </row>
    <row r="111" spans="1:22" s="3" customFormat="1">
      <c r="A111" s="3" t="s">
        <v>14</v>
      </c>
      <c r="B111" s="11">
        <f t="shared" ref="B111:T111" si="9">SUM(B98:B110)</f>
        <v>318.27599999999995</v>
      </c>
      <c r="C111" s="11">
        <f t="shared" si="9"/>
        <v>371.55700000000002</v>
      </c>
      <c r="D111" s="11">
        <f t="shared" si="9"/>
        <v>412.07299999999992</v>
      </c>
      <c r="E111" s="11">
        <f t="shared" si="9"/>
        <v>431.44100000000003</v>
      </c>
      <c r="F111" s="11">
        <f t="shared" si="9"/>
        <v>418.95100000000002</v>
      </c>
      <c r="G111" s="8">
        <f t="shared" si="9"/>
        <v>418.95100000000002</v>
      </c>
      <c r="H111" s="8">
        <f t="shared" si="9"/>
        <v>442.83</v>
      </c>
      <c r="I111" s="8">
        <f t="shared" si="9"/>
        <v>468.79099999999994</v>
      </c>
      <c r="J111" s="8">
        <f t="shared" si="9"/>
        <v>512.95600000000002</v>
      </c>
      <c r="K111" s="8">
        <f t="shared" si="9"/>
        <v>600.88499999999988</v>
      </c>
      <c r="L111" s="8">
        <f t="shared" si="9"/>
        <v>517.75900000000001</v>
      </c>
      <c r="M111" s="8">
        <f t="shared" si="9"/>
        <v>528.48899999999992</v>
      </c>
      <c r="N111" s="8">
        <f t="shared" si="9"/>
        <v>543.56799999999998</v>
      </c>
      <c r="O111" s="13">
        <f t="shared" si="9"/>
        <v>523.28700000000003</v>
      </c>
      <c r="P111" s="8">
        <f t="shared" si="9"/>
        <v>501.22400000000005</v>
      </c>
      <c r="Q111" s="8">
        <f t="shared" si="9"/>
        <v>490.65600000000006</v>
      </c>
      <c r="R111" s="8">
        <f t="shared" si="9"/>
        <v>516.83499999999992</v>
      </c>
      <c r="S111" s="8">
        <f t="shared" si="9"/>
        <v>558.55507800000009</v>
      </c>
      <c r="T111" s="8">
        <f t="shared" si="9"/>
        <v>527.56799999999998</v>
      </c>
      <c r="U111" s="6"/>
      <c r="V111" s="6"/>
    </row>
    <row r="112" spans="1:22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1">
        <v>2.0840000000000001</v>
      </c>
      <c r="L112" s="21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/>
      <c r="V112" s="6"/>
    </row>
    <row r="113" spans="1:22" s="3" customFormat="1">
      <c r="A113" s="2" t="s">
        <v>64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/>
      <c r="V113" s="6"/>
    </row>
    <row r="114" spans="1:22" s="3" customFormat="1">
      <c r="A114" s="2" t="s">
        <v>65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/>
      <c r="V114" s="6"/>
    </row>
    <row r="115" spans="1:22" s="3" customFormat="1">
      <c r="A115" s="2" t="s">
        <v>66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/>
      <c r="V115" s="6"/>
    </row>
    <row r="116" spans="1:22">
      <c r="A116" s="2" t="s">
        <v>67</v>
      </c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/>
      <c r="V116" s="6"/>
    </row>
    <row r="117" spans="1:22" s="3" customFormat="1">
      <c r="A117" s="3" t="s">
        <v>63</v>
      </c>
      <c r="B117" s="11">
        <f>SUM(B111:B116)</f>
        <v>318.64399999999995</v>
      </c>
      <c r="C117" s="11">
        <f t="shared" ref="C117:T117" si="10">SUM(C111:C116)</f>
        <v>372.488</v>
      </c>
      <c r="D117" s="11">
        <f t="shared" si="10"/>
        <v>416.27699999999993</v>
      </c>
      <c r="E117" s="11">
        <f t="shared" si="10"/>
        <v>435.02000000000004</v>
      </c>
      <c r="F117" s="11">
        <f t="shared" si="10"/>
        <v>420.87200000000001</v>
      </c>
      <c r="G117" s="12">
        <f t="shared" si="10"/>
        <v>420.87200000000001</v>
      </c>
      <c r="H117" s="12">
        <f t="shared" si="10"/>
        <v>443.584</v>
      </c>
      <c r="I117" s="12">
        <f t="shared" si="10"/>
        <v>470.76599999999996</v>
      </c>
      <c r="J117" s="12">
        <f t="shared" si="10"/>
        <v>514.87599999999998</v>
      </c>
      <c r="K117" s="12">
        <f t="shared" si="10"/>
        <v>602.96899999999982</v>
      </c>
      <c r="L117" s="12">
        <f t="shared" si="10"/>
        <v>521.17700000000002</v>
      </c>
      <c r="M117" s="12">
        <f t="shared" si="10"/>
        <v>534.10299999999995</v>
      </c>
      <c r="N117" s="12">
        <f t="shared" si="10"/>
        <v>549.08100000000013</v>
      </c>
      <c r="O117" s="12">
        <f t="shared" si="10"/>
        <v>529.17700000000002</v>
      </c>
      <c r="P117" s="12">
        <f t="shared" si="10"/>
        <v>506.67200000000003</v>
      </c>
      <c r="Q117" s="12">
        <f t="shared" si="10"/>
        <v>496.35900000000009</v>
      </c>
      <c r="R117" s="12">
        <f t="shared" si="10"/>
        <v>523.31699999999989</v>
      </c>
      <c r="S117" s="12">
        <f t="shared" si="10"/>
        <v>566.0124320000001</v>
      </c>
      <c r="T117" s="12">
        <f t="shared" si="10"/>
        <v>533.46300000000008</v>
      </c>
      <c r="U117" s="6"/>
      <c r="V117" s="6"/>
    </row>
    <row r="118" spans="1:22">
      <c r="B118" s="6"/>
      <c r="C118" s="6"/>
      <c r="D118" s="6"/>
      <c r="E118" s="6"/>
      <c r="F118" s="6"/>
      <c r="G118" s="6"/>
      <c r="H118" s="6"/>
      <c r="I118" s="6"/>
      <c r="L118" s="36"/>
    </row>
    <row r="119" spans="1:22">
      <c r="A119" s="3" t="s">
        <v>86</v>
      </c>
      <c r="B119" s="7"/>
      <c r="C119" s="7"/>
      <c r="D119" s="7"/>
      <c r="E119" s="7"/>
      <c r="F119" s="7"/>
      <c r="G119" s="8"/>
      <c r="H119" s="8"/>
      <c r="I119" s="8"/>
      <c r="J119" s="8"/>
      <c r="K119" s="23"/>
      <c r="L119" s="23"/>
      <c r="M119" s="8"/>
      <c r="N119" s="8"/>
      <c r="O119" s="3"/>
      <c r="P119" s="3"/>
      <c r="Q119" s="3"/>
      <c r="R119" s="3"/>
    </row>
    <row r="120" spans="1:22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3">
        <v>2017</v>
      </c>
    </row>
    <row r="121" spans="1:22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</row>
    <row r="122" spans="1:22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</row>
    <row r="123" spans="1:22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</row>
    <row r="124" spans="1:22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</row>
    <row r="125" spans="1:22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</row>
    <row r="126" spans="1:22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</row>
    <row r="127" spans="1:22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</row>
    <row r="128" spans="1:22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</row>
    <row r="129" spans="1:20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</row>
    <row r="130" spans="1:20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</row>
    <row r="131" spans="1:20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</row>
    <row r="132" spans="1:20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</row>
    <row r="133" spans="1:20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</row>
    <row r="134" spans="1:20">
      <c r="A134" s="3" t="s">
        <v>14</v>
      </c>
      <c r="B134" s="11">
        <f t="shared" ref="B134:T134" si="11">SUM(B121:B133)</f>
        <v>0</v>
      </c>
      <c r="C134" s="11">
        <f t="shared" si="11"/>
        <v>0</v>
      </c>
      <c r="D134" s="11">
        <f t="shared" si="11"/>
        <v>0</v>
      </c>
      <c r="E134" s="11">
        <f t="shared" si="11"/>
        <v>0</v>
      </c>
      <c r="F134" s="11">
        <f t="shared" si="11"/>
        <v>0</v>
      </c>
      <c r="G134" s="8">
        <f t="shared" si="11"/>
        <v>7.7050000000000001</v>
      </c>
      <c r="H134" s="8">
        <f t="shared" si="11"/>
        <v>7.5939999999999994</v>
      </c>
      <c r="I134" s="8">
        <f t="shared" si="11"/>
        <v>7.2299999999999995</v>
      </c>
      <c r="J134" s="8">
        <f t="shared" si="11"/>
        <v>7.093</v>
      </c>
      <c r="K134" s="8">
        <f t="shared" si="11"/>
        <v>7.27</v>
      </c>
      <c r="L134" s="8">
        <f t="shared" si="11"/>
        <v>8.5399999999999991</v>
      </c>
      <c r="M134" s="8">
        <f t="shared" si="11"/>
        <v>9.2740000000000009</v>
      </c>
      <c r="N134" s="8">
        <f t="shared" si="11"/>
        <v>9.4620000000000015</v>
      </c>
      <c r="O134" s="13">
        <f t="shared" si="11"/>
        <v>9.23</v>
      </c>
      <c r="P134" s="8">
        <f t="shared" si="11"/>
        <v>10.048999999999999</v>
      </c>
      <c r="Q134" s="8">
        <f t="shared" si="11"/>
        <v>1.383</v>
      </c>
      <c r="R134" s="8">
        <f t="shared" si="11"/>
        <v>0.55200000000000005</v>
      </c>
      <c r="S134" s="8">
        <f t="shared" si="11"/>
        <v>0.87</v>
      </c>
      <c r="T134" s="8">
        <f t="shared" si="11"/>
        <v>0.78299999999999992</v>
      </c>
    </row>
    <row r="135" spans="1:20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</row>
    <row r="136" spans="1:20">
      <c r="A136" s="2" t="s">
        <v>64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</row>
    <row r="137" spans="1:20">
      <c r="A137" s="2" t="s">
        <v>65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</row>
    <row r="138" spans="1:20">
      <c r="A138" s="2" t="s">
        <v>66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</row>
    <row r="139" spans="1:20">
      <c r="A139" s="2" t="s">
        <v>67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</row>
    <row r="140" spans="1:20">
      <c r="A140" s="3" t="s">
        <v>63</v>
      </c>
      <c r="B140" s="11">
        <f>SUM(B134:B139)</f>
        <v>0</v>
      </c>
      <c r="C140" s="11">
        <f t="shared" ref="C140:T140" si="12">SUM(C134:C139)</f>
        <v>0</v>
      </c>
      <c r="D140" s="11">
        <f t="shared" si="12"/>
        <v>0</v>
      </c>
      <c r="E140" s="11">
        <f t="shared" si="12"/>
        <v>0</v>
      </c>
      <c r="F140" s="11">
        <f t="shared" si="12"/>
        <v>0</v>
      </c>
      <c r="G140" s="12">
        <f t="shared" si="12"/>
        <v>7.7050000000000001</v>
      </c>
      <c r="H140" s="12">
        <f t="shared" si="12"/>
        <v>7.5939999999999994</v>
      </c>
      <c r="I140" s="12">
        <f t="shared" si="12"/>
        <v>7.2299999999999995</v>
      </c>
      <c r="J140" s="12">
        <f t="shared" si="12"/>
        <v>7.093</v>
      </c>
      <c r="K140" s="12">
        <f t="shared" si="12"/>
        <v>17.177</v>
      </c>
      <c r="L140" s="12">
        <f t="shared" si="12"/>
        <v>18.997999999999998</v>
      </c>
      <c r="M140" s="12">
        <f t="shared" si="12"/>
        <v>19.588999999999999</v>
      </c>
      <c r="N140" s="12">
        <f t="shared" si="12"/>
        <v>19.267000000000003</v>
      </c>
      <c r="O140" s="12">
        <f t="shared" si="12"/>
        <v>15.673999999999999</v>
      </c>
      <c r="P140" s="12">
        <f t="shared" si="12"/>
        <v>16.309999999999999</v>
      </c>
      <c r="Q140" s="12">
        <f t="shared" si="12"/>
        <v>2.6819999999999999</v>
      </c>
      <c r="R140" s="12">
        <f t="shared" si="12"/>
        <v>1.369</v>
      </c>
      <c r="S140" s="12">
        <f t="shared" si="12"/>
        <v>0.87</v>
      </c>
      <c r="T140" s="12">
        <f t="shared" si="12"/>
        <v>0.78299999999999992</v>
      </c>
    </row>
    <row r="141" spans="1:20">
      <c r="B141" s="6"/>
      <c r="C141" s="6"/>
      <c r="D141" s="6"/>
      <c r="E141" s="6"/>
      <c r="F141" s="6"/>
      <c r="G141" s="6"/>
      <c r="H141" s="6"/>
      <c r="I141" s="6"/>
      <c r="K141" s="19"/>
    </row>
    <row r="142" spans="1:20">
      <c r="B142" s="6"/>
      <c r="C142" s="6"/>
      <c r="D142" s="6"/>
      <c r="E142" s="6"/>
      <c r="F142" s="6"/>
      <c r="G142" s="6"/>
      <c r="H142" s="6"/>
      <c r="I142" s="6"/>
    </row>
    <row r="143" spans="1:20">
      <c r="A143" s="2" t="s">
        <v>18</v>
      </c>
    </row>
    <row r="144" spans="1:20">
      <c r="A144" s="16" t="s">
        <v>26</v>
      </c>
      <c r="S144" s="16"/>
    </row>
    <row r="145" spans="1:19">
      <c r="A145" s="16"/>
      <c r="S145" s="16"/>
    </row>
    <row r="146" spans="1:19">
      <c r="A146" s="2" t="s">
        <v>19</v>
      </c>
    </row>
    <row r="147" spans="1:19">
      <c r="A147" s="2" t="s">
        <v>78</v>
      </c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opLeftCell="A49" workbookViewId="0">
      <pane xSplit="1" topLeftCell="D1" activePane="topRight" state="frozen"/>
      <selection pane="topRight" activeCell="T1" sqref="T1:T1048576"/>
    </sheetView>
  </sheetViews>
  <sheetFormatPr defaultRowHeight="12.75"/>
  <cols>
    <col min="1" max="1" width="14.42578125" customWidth="1"/>
    <col min="2" max="16" width="7.7109375" customWidth="1"/>
  </cols>
  <sheetData>
    <row r="1" spans="1:27" ht="15.75">
      <c r="A1" s="1" t="s">
        <v>34</v>
      </c>
    </row>
    <row r="2" spans="1:27">
      <c r="A2" s="2" t="s">
        <v>49</v>
      </c>
    </row>
    <row r="4" spans="1:27" s="2" customFormat="1">
      <c r="A4" s="3" t="s">
        <v>48</v>
      </c>
    </row>
    <row r="5" spans="1:27" s="2" customFormat="1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X5" s="8"/>
      <c r="Y5" s="8"/>
      <c r="Z5" s="8"/>
      <c r="AA5" s="8"/>
    </row>
    <row r="6" spans="1:27" s="2" customFormat="1">
      <c r="A6" s="2" t="s">
        <v>0</v>
      </c>
      <c r="B6" s="5">
        <f>+baten!B29/baten!B6*100</f>
        <v>70.972264171372885</v>
      </c>
      <c r="C6" s="5">
        <f>+baten!C29/baten!C6*100</f>
        <v>68.776824034334766</v>
      </c>
      <c r="D6" s="5">
        <f>+baten!D29/baten!D6*100</f>
        <v>66.601657727937592</v>
      </c>
      <c r="E6" s="5">
        <f>+baten!E29/baten!E6*100</f>
        <v>74.772362078200331</v>
      </c>
      <c r="F6" s="5">
        <f>+baten!F29/baten!F6*100</f>
        <v>74.750917671735721</v>
      </c>
      <c r="G6" s="21">
        <f>+baten!G29/baten!G6*100</f>
        <v>64.89245351804594</v>
      </c>
      <c r="H6" s="21">
        <f>+baten!H29/baten!H6*100</f>
        <v>63.246977547495675</v>
      </c>
      <c r="I6" s="21">
        <f>+baten!I29/baten!I6*100</f>
        <v>62.92984869325997</v>
      </c>
      <c r="J6" s="21">
        <f>+baten!J29/baten!J6*100</f>
        <v>61.216350947158524</v>
      </c>
      <c r="K6" s="21">
        <f>+baten!K29/baten!K6*100</f>
        <v>58.491863396745359</v>
      </c>
      <c r="L6" s="21">
        <f>+baten!L29/baten!L6*100</f>
        <v>56.718292172457097</v>
      </c>
      <c r="M6" s="21">
        <f>+baten!M29/baten!M6*100</f>
        <v>56.700404858299599</v>
      </c>
      <c r="N6" s="21">
        <f>+baten!N29/baten!N6*100</f>
        <v>55.04177190596463</v>
      </c>
      <c r="O6" s="21">
        <f>+baten!O29/baten!O6*100</f>
        <v>55.652850749172991</v>
      </c>
      <c r="P6" s="21">
        <f>+baten!P29/baten!P6*100</f>
        <v>55.21879143777231</v>
      </c>
      <c r="Q6" s="21">
        <f>+baten!Q29/baten!Q6*100</f>
        <v>55.579437578362892</v>
      </c>
      <c r="R6" s="21">
        <f>+baten!R29/baten!R6*100</f>
        <v>54.297872340425535</v>
      </c>
      <c r="S6" s="21">
        <f>+baten!S29/baten!S6*100</f>
        <v>54.053604128516717</v>
      </c>
      <c r="T6" s="21">
        <f>+baten!T29/baten!T6*100</f>
        <v>54.122553737568168</v>
      </c>
      <c r="X6" s="8"/>
      <c r="Y6" s="8"/>
      <c r="Z6" s="8"/>
      <c r="AA6" s="8"/>
    </row>
    <row r="7" spans="1:27" s="2" customFormat="1">
      <c r="A7" s="2" t="s">
        <v>1</v>
      </c>
      <c r="B7" s="5">
        <f>+baten!B30/baten!B7*100</f>
        <v>70.851096268191526</v>
      </c>
      <c r="C7" s="5">
        <f>+baten!C30/baten!C7*100</f>
        <v>68.944801239885749</v>
      </c>
      <c r="D7" s="5">
        <f>+baten!D30/baten!D7*100</f>
        <v>68.340250541328743</v>
      </c>
      <c r="E7" s="5">
        <f>+baten!E30/baten!E7*100</f>
        <v>68.484030617627653</v>
      </c>
      <c r="F7" s="5">
        <f>+baten!F30/baten!F7*100</f>
        <v>67.31469390890237</v>
      </c>
      <c r="G7" s="21">
        <f>+baten!G30/baten!G7*100</f>
        <v>62.405623121518026</v>
      </c>
      <c r="H7" s="21">
        <f>+baten!H30/baten!H7*100</f>
        <v>62.168706955287568</v>
      </c>
      <c r="I7" s="21">
        <f>+baten!I30/baten!I7*100</f>
        <v>61.554859515713076</v>
      </c>
      <c r="J7" s="21">
        <f>+baten!J30/baten!J7*100</f>
        <v>62.400331956864107</v>
      </c>
      <c r="K7" s="21">
        <f>+baten!K30/baten!K7*100</f>
        <v>60.520750426378619</v>
      </c>
      <c r="L7" s="21">
        <f>+baten!L30/baten!L7*100</f>
        <v>56.072082160391105</v>
      </c>
      <c r="M7" s="21">
        <f>+baten!M30/baten!M7*100</f>
        <v>57.465523568068853</v>
      </c>
      <c r="N7" s="21">
        <f>+baten!N30/baten!N7*100</f>
        <v>58.090138319471841</v>
      </c>
      <c r="O7" s="21">
        <f>+baten!O30/baten!O7*100</f>
        <v>57.680861347076217</v>
      </c>
      <c r="P7" s="21">
        <f>+baten!P30/baten!P7*100</f>
        <v>57.860894108544692</v>
      </c>
      <c r="Q7" s="21">
        <f>+baten!Q30/baten!Q7*100</f>
        <v>57.210972008443086</v>
      </c>
      <c r="R7" s="21">
        <f>+baten!R30/baten!R7*100</f>
        <v>56.782476731800912</v>
      </c>
      <c r="S7" s="21">
        <f>+baten!S30/baten!S7*100</f>
        <v>58.320589821443079</v>
      </c>
      <c r="T7" s="21">
        <f>+baten!T30/baten!T7*100</f>
        <v>57.702811904724513</v>
      </c>
      <c r="X7" s="8"/>
      <c r="Y7" s="8"/>
      <c r="Z7" s="8"/>
      <c r="AA7" s="8"/>
    </row>
    <row r="8" spans="1:27" s="2" customFormat="1">
      <c r="A8" s="2" t="s">
        <v>2</v>
      </c>
      <c r="B8" s="5">
        <f>+baten!B31/baten!B8*100</f>
        <v>69.840331462525569</v>
      </c>
      <c r="C8" s="5">
        <f>+baten!C31/baten!C8*100</f>
        <v>70.071975853262131</v>
      </c>
      <c r="D8" s="5">
        <f>+baten!D31/baten!D8*100</f>
        <v>66.730295593155773</v>
      </c>
      <c r="E8" s="5">
        <f>+baten!E31/baten!E8*100</f>
        <v>66.457868166618269</v>
      </c>
      <c r="F8" s="5">
        <f>+baten!F31/baten!F8*100</f>
        <v>66.815187990814962</v>
      </c>
      <c r="G8" s="21">
        <f>+baten!G31/baten!G8*100</f>
        <v>61.446572377274663</v>
      </c>
      <c r="H8" s="21">
        <f>+baten!H31/baten!H8*100</f>
        <v>63.090812533191723</v>
      </c>
      <c r="I8" s="21">
        <f>+baten!I31/baten!I8*100</f>
        <v>61.258684378454639</v>
      </c>
      <c r="J8" s="21">
        <f>+baten!J31/baten!J8*100</f>
        <v>62.931839402427634</v>
      </c>
      <c r="K8" s="21">
        <f>+baten!K31/baten!K8*100</f>
        <v>61.3257447186798</v>
      </c>
      <c r="L8" s="21">
        <f>+baten!L31/baten!L8*100</f>
        <v>60.545893771445073</v>
      </c>
      <c r="M8" s="21">
        <f>+baten!M31/baten!M8*100</f>
        <v>56.887498954062423</v>
      </c>
      <c r="N8" s="21">
        <f>+baten!N31/baten!N8*100</f>
        <v>54.844567870066484</v>
      </c>
      <c r="O8" s="21">
        <f>+baten!O31/baten!O8*100</f>
        <v>53.855291153780897</v>
      </c>
      <c r="P8" s="21">
        <f>+baten!P31/baten!P8*100</f>
        <v>53.746485931981738</v>
      </c>
      <c r="Q8" s="21">
        <f>+baten!Q31/baten!Q8*100</f>
        <v>55.627146223505505</v>
      </c>
      <c r="R8" s="21">
        <f>+baten!R31/baten!R8*100</f>
        <v>54.68038460736976</v>
      </c>
      <c r="S8" s="21">
        <f>+baten!S31/baten!S8*100</f>
        <v>55.16747815485887</v>
      </c>
      <c r="T8" s="21">
        <f>+baten!T31/baten!T8*100</f>
        <v>56.689969135107809</v>
      </c>
      <c r="X8" s="8"/>
      <c r="Y8" s="8"/>
      <c r="Z8" s="8"/>
      <c r="AA8" s="8"/>
    </row>
    <row r="9" spans="1:27" s="2" customFormat="1">
      <c r="A9" s="2" t="s">
        <v>3</v>
      </c>
      <c r="B9" s="5">
        <f>+baten!B32/baten!B9*100</f>
        <v>64.013718953573999</v>
      </c>
      <c r="C9" s="5">
        <f>+baten!C32/baten!C9*100</f>
        <v>60.418872325161729</v>
      </c>
      <c r="D9" s="5">
        <f>+baten!D32/baten!D9*100</f>
        <v>57.377979568671968</v>
      </c>
      <c r="E9" s="5">
        <f>+baten!E32/baten!E9*100</f>
        <v>54.843875100080062</v>
      </c>
      <c r="F9" s="5">
        <f>+baten!F32/baten!F9*100</f>
        <v>54.8947626040137</v>
      </c>
      <c r="G9" s="21">
        <f>+baten!G32/baten!G9*100</f>
        <v>45.650250663521085</v>
      </c>
      <c r="H9" s="21">
        <f>+baten!H32/baten!H9*100</f>
        <v>41.403410679340233</v>
      </c>
      <c r="I9" s="21">
        <f>+baten!I32/baten!I9*100</f>
        <v>43.0406852248394</v>
      </c>
      <c r="J9" s="21">
        <f>+baten!J32/baten!J9*100</f>
        <v>41.58946855192589</v>
      </c>
      <c r="K9" s="21">
        <f>+baten!K32/baten!K9*100</f>
        <v>47.630979498861045</v>
      </c>
      <c r="L9" s="21">
        <f>+baten!L32/baten!L9*100</f>
        <v>46.240922682614269</v>
      </c>
      <c r="M9" s="21">
        <f>+baten!M32/baten!M9*100</f>
        <v>45.702592087312411</v>
      </c>
      <c r="N9" s="21">
        <f>+baten!N32/baten!N9*100</f>
        <v>43.647427623086855</v>
      </c>
      <c r="O9" s="21">
        <f>+baten!O32/baten!O9*100</f>
        <v>44.887734273520138</v>
      </c>
      <c r="P9" s="21">
        <f>+baten!P32/baten!P9*100</f>
        <v>46.158149944050727</v>
      </c>
      <c r="Q9" s="21">
        <f>+baten!Q32/baten!Q9*100</f>
        <v>46.56417855158363</v>
      </c>
      <c r="R9" s="21">
        <f>+baten!R32/baten!R9*100</f>
        <v>46.616134271792099</v>
      </c>
      <c r="S9" s="21">
        <f>+baten!S32/baten!S9*100</f>
        <v>46.219057307561897</v>
      </c>
      <c r="T9" s="21">
        <f>+baten!T32/baten!T9*100</f>
        <v>45.284552845528452</v>
      </c>
      <c r="X9" s="8"/>
      <c r="Y9" s="8"/>
      <c r="Z9" s="8"/>
      <c r="AA9" s="8"/>
    </row>
    <row r="10" spans="1:27" s="2" customFormat="1">
      <c r="A10" s="2" t="s">
        <v>4</v>
      </c>
      <c r="B10" s="5">
        <f>+baten!B33/baten!B10*100</f>
        <v>68.226718748590443</v>
      </c>
      <c r="C10" s="5">
        <f>+baten!C33/baten!C10*100</f>
        <v>67.740846401863635</v>
      </c>
      <c r="D10" s="5">
        <f>+baten!D33/baten!D10*100</f>
        <v>66.862791154374861</v>
      </c>
      <c r="E10" s="5">
        <f>+baten!E33/baten!E10*100</f>
        <v>67.167466344368648</v>
      </c>
      <c r="F10" s="5">
        <f>+baten!F33/baten!F10*100</f>
        <v>66.092220266221929</v>
      </c>
      <c r="G10" s="21">
        <f>+baten!G33/baten!G10*100</f>
        <v>56.113257828114591</v>
      </c>
      <c r="H10" s="21">
        <f>+baten!H33/baten!H10*100</f>
        <v>53.9660419333851</v>
      </c>
      <c r="I10" s="21">
        <f>+baten!I33/baten!I10*100</f>
        <v>57.367902046182927</v>
      </c>
      <c r="J10" s="21">
        <f>+baten!J33/baten!J10*100</f>
        <v>56.354768638058935</v>
      </c>
      <c r="K10" s="21">
        <f>+baten!K33/baten!K10*100</f>
        <v>60.720769390229343</v>
      </c>
      <c r="L10" s="21">
        <f>+baten!L33/baten!L10*100</f>
        <v>57.912671148237848</v>
      </c>
      <c r="M10" s="21">
        <f>+baten!M33/baten!M10*100</f>
        <v>56.556787362324769</v>
      </c>
      <c r="N10" s="21">
        <f>+baten!N33/baten!N10*100</f>
        <v>56.654660023702682</v>
      </c>
      <c r="O10" s="21">
        <f>+baten!O33/baten!O10*100</f>
        <v>54.606468567609589</v>
      </c>
      <c r="P10" s="21">
        <f>+baten!P33/baten!P10*100</f>
        <v>55.533276634226155</v>
      </c>
      <c r="Q10" s="21">
        <f>+baten!Q33/baten!Q10*100</f>
        <v>56.302905214755981</v>
      </c>
      <c r="R10" s="21">
        <f>+baten!R33/baten!R10*100</f>
        <v>52.553793773364596</v>
      </c>
      <c r="S10" s="21">
        <f>+baten!S33/baten!S10*100</f>
        <v>55.043358745414459</v>
      </c>
      <c r="T10" s="21">
        <f>+baten!T33/baten!T10*100</f>
        <v>56.156639275309281</v>
      </c>
      <c r="X10" s="8"/>
      <c r="Y10" s="8"/>
      <c r="Z10" s="8"/>
      <c r="AA10" s="8"/>
    </row>
    <row r="11" spans="1:27" s="2" customFormat="1">
      <c r="A11" s="2" t="s">
        <v>5</v>
      </c>
      <c r="B11" s="5">
        <f>+baten!B34/baten!B11*100</f>
        <v>70.769706505625237</v>
      </c>
      <c r="C11" s="5">
        <f>+baten!C34/baten!C11*100</f>
        <v>70.779220779220779</v>
      </c>
      <c r="D11" s="5">
        <f>+baten!D34/baten!D11*100</f>
        <v>68.364767645343193</v>
      </c>
      <c r="E11" s="5">
        <f>+baten!E34/baten!E11*100</f>
        <v>67.944641855245919</v>
      </c>
      <c r="F11" s="5">
        <f>+baten!F34/baten!F11*100</f>
        <v>68.481481481481481</v>
      </c>
      <c r="G11" s="21">
        <f>+baten!G34/baten!G11*100</f>
        <v>58.669256920835352</v>
      </c>
      <c r="H11" s="21">
        <f>+baten!H34/baten!H11*100</f>
        <v>58.59592215013901</v>
      </c>
      <c r="I11" s="21">
        <f>+baten!I34/baten!I11*100</f>
        <v>60.258780036968574</v>
      </c>
      <c r="J11" s="21">
        <f>+baten!J34/baten!J11*100</f>
        <v>57.511415525114153</v>
      </c>
      <c r="K11" s="21">
        <f>+baten!K34/baten!K11*100</f>
        <v>64.156523606406964</v>
      </c>
      <c r="L11" s="21">
        <f>+baten!L34/baten!L11*100</f>
        <v>63.255516355783847</v>
      </c>
      <c r="M11" s="21">
        <f>+baten!M34/baten!M11*100</f>
        <v>60.953836563734939</v>
      </c>
      <c r="N11" s="21">
        <f>+baten!N34/baten!N11*100</f>
        <v>62.099589228206</v>
      </c>
      <c r="O11" s="21">
        <f>+baten!O34/baten!O11*100</f>
        <v>61.990212071778139</v>
      </c>
      <c r="P11" s="21">
        <f>+baten!P34/baten!P11*100</f>
        <v>65.294511378848725</v>
      </c>
      <c r="Q11" s="21">
        <f>+baten!Q34/baten!Q11*100</f>
        <v>66.454636759290267</v>
      </c>
      <c r="R11" s="21">
        <f>+baten!R34/baten!R11*100</f>
        <v>57.464670491115143</v>
      </c>
      <c r="S11" s="21">
        <f>+baten!S34/baten!S11*100</f>
        <v>54.884829229547258</v>
      </c>
      <c r="T11" s="21">
        <f>+baten!T34/baten!T11*100</f>
        <v>55.453592029365495</v>
      </c>
      <c r="X11" s="8"/>
      <c r="Y11" s="8"/>
      <c r="Z11" s="8"/>
      <c r="AA11" s="8"/>
    </row>
    <row r="12" spans="1:27" s="2" customFormat="1">
      <c r="A12" s="2" t="s">
        <v>6</v>
      </c>
      <c r="B12" s="5">
        <f>+baten!B35/baten!B12*100</f>
        <v>70.403898192946755</v>
      </c>
      <c r="C12" s="5">
        <f>+baten!C35/baten!C12*100</f>
        <v>75.19802309978715</v>
      </c>
      <c r="D12" s="5">
        <f>+baten!D35/baten!D12*100</f>
        <v>73.95348837209302</v>
      </c>
      <c r="E12" s="5">
        <f>+baten!E35/baten!E12*100</f>
        <v>73.014564440780433</v>
      </c>
      <c r="F12" s="5">
        <f>+baten!F35/baten!F12*100</f>
        <v>72.465681098204854</v>
      </c>
      <c r="G12" s="21">
        <f>+baten!G35/baten!G12*100</f>
        <v>62.882562277580064</v>
      </c>
      <c r="H12" s="21">
        <f>+baten!H35/baten!H12*100</f>
        <v>63.263229308005421</v>
      </c>
      <c r="I12" s="21">
        <f>+baten!I35/baten!I12*100</f>
        <v>57.730673316708227</v>
      </c>
      <c r="J12" s="21">
        <f>+baten!J35/baten!J12*100</f>
        <v>58.382036296524142</v>
      </c>
      <c r="K12" s="21">
        <f>+baten!K35/baten!K12*100</f>
        <v>61.465127947817358</v>
      </c>
      <c r="L12" s="21">
        <f>+baten!L35/baten!L12*100</f>
        <v>63.342061413949061</v>
      </c>
      <c r="M12" s="21">
        <f>+baten!M35/baten!M12*100</f>
        <v>61.831180811808117</v>
      </c>
      <c r="N12" s="21">
        <f>+baten!N35/baten!N12*100</f>
        <v>61.801174679138569</v>
      </c>
      <c r="O12" s="21">
        <f>+baten!O35/baten!O12*100</f>
        <v>61.057195952921738</v>
      </c>
      <c r="P12" s="21">
        <f>+baten!P35/baten!P12*100</f>
        <v>61.312073664916376</v>
      </c>
      <c r="Q12" s="21">
        <f>+baten!Q35/baten!Q12*100</f>
        <v>60.391185885814338</v>
      </c>
      <c r="R12" s="21">
        <f>+baten!R35/baten!R12*100</f>
        <v>61.920811866752942</v>
      </c>
      <c r="S12" s="21">
        <f>+baten!S35/baten!S12*100</f>
        <v>61.067262625074513</v>
      </c>
      <c r="T12" s="21">
        <f>+baten!T35/baten!T12*100</f>
        <v>62.13502330615259</v>
      </c>
      <c r="X12" s="8"/>
      <c r="Y12" s="8"/>
      <c r="Z12" s="8"/>
      <c r="AA12" s="8"/>
    </row>
    <row r="13" spans="1:27" s="2" customFormat="1">
      <c r="A13" s="2" t="s">
        <v>7</v>
      </c>
      <c r="B13" s="5">
        <f>+baten!B36/baten!B13*100</f>
        <v>67.307077468196994</v>
      </c>
      <c r="C13" s="5">
        <f>+baten!C36/baten!C13*100</f>
        <v>64.78113105312994</v>
      </c>
      <c r="D13" s="5">
        <f>+baten!D36/baten!D13*100</f>
        <v>65.78121421254383</v>
      </c>
      <c r="E13" s="5">
        <f>+baten!E36/baten!E13*100</f>
        <v>64.644713228146273</v>
      </c>
      <c r="F13" s="5">
        <f>+baten!F36/baten!F13*100</f>
        <v>62.429956132526421</v>
      </c>
      <c r="G13" s="21">
        <f>+baten!G36/baten!G13*100</f>
        <v>54.556495229242564</v>
      </c>
      <c r="H13" s="21">
        <f>+baten!H36/baten!H13*100</f>
        <v>55.757718583259262</v>
      </c>
      <c r="I13" s="21">
        <f>+baten!I36/baten!I13*100</f>
        <v>55.219469903393616</v>
      </c>
      <c r="J13" s="21">
        <f>+baten!J36/baten!J13*100</f>
        <v>54.964558075870166</v>
      </c>
      <c r="K13" s="21">
        <f>+baten!K36/baten!K13*100</f>
        <v>52.813095280882727</v>
      </c>
      <c r="L13" s="21">
        <f>+baten!L36/baten!L13*100</f>
        <v>53.520639565487357</v>
      </c>
      <c r="M13" s="21">
        <f>+baten!M36/baten!M13*100</f>
        <v>53.048056499357024</v>
      </c>
      <c r="N13" s="21">
        <f>+baten!N36/baten!N13*100</f>
        <v>52.298506755436037</v>
      </c>
      <c r="O13" s="21">
        <f>+baten!O36/baten!O13*100</f>
        <v>50.772946859903392</v>
      </c>
      <c r="P13" s="21">
        <f>+baten!P36/baten!P13*100</f>
        <v>51.004661036503762</v>
      </c>
      <c r="Q13" s="21">
        <f>+baten!Q36/baten!Q13*100</f>
        <v>50.828959978514909</v>
      </c>
      <c r="R13" s="21">
        <f>+baten!R36/baten!R13*100</f>
        <v>51.122850025128997</v>
      </c>
      <c r="S13" s="21">
        <f>+baten!S36/baten!S13*100</f>
        <v>52.589341854162917</v>
      </c>
      <c r="T13" s="21">
        <f>+baten!T36/baten!T13*100</f>
        <v>52.758518198276093</v>
      </c>
      <c r="X13" s="8"/>
      <c r="Y13" s="8"/>
      <c r="Z13" s="8"/>
      <c r="AA13" s="8"/>
    </row>
    <row r="14" spans="1:27" s="2" customFormat="1">
      <c r="A14" s="2" t="s">
        <v>8</v>
      </c>
      <c r="B14" s="5">
        <f>+baten!B37/baten!B14*100</f>
        <v>64.554023865308125</v>
      </c>
      <c r="C14" s="5">
        <f>+baten!C37/baten!C14*100</f>
        <v>58.083474907020531</v>
      </c>
      <c r="D14" s="5">
        <f>+baten!D37/baten!D14*100</f>
        <v>56.288140434703578</v>
      </c>
      <c r="E14" s="5">
        <f>+baten!E37/baten!E14*100</f>
        <v>58.323480145827176</v>
      </c>
      <c r="F14" s="5">
        <f>+baten!F37/baten!F14*100</f>
        <v>54.823894444188447</v>
      </c>
      <c r="G14" s="21">
        <f>+baten!G37/baten!G14*100</f>
        <v>54.106265116641964</v>
      </c>
      <c r="H14" s="21">
        <f>+baten!H37/baten!H14*100</f>
        <v>55.721530521551429</v>
      </c>
      <c r="I14" s="21">
        <f>+baten!I37/baten!I14*100</f>
        <v>54.64768074314</v>
      </c>
      <c r="J14" s="21">
        <f>+baten!J37/baten!J14*100</f>
        <v>54.98231505697202</v>
      </c>
      <c r="K14" s="21">
        <f>+baten!K37/baten!K14*100</f>
        <v>56.219065898912348</v>
      </c>
      <c r="L14" s="21">
        <f>+baten!L37/baten!L14*100</f>
        <v>53.39633755114491</v>
      </c>
      <c r="M14" s="21">
        <f>+baten!M37/baten!M14*100</f>
        <v>51.779628536208911</v>
      </c>
      <c r="N14" s="21">
        <f>+baten!N37/baten!N14*100</f>
        <v>53.004913631528296</v>
      </c>
      <c r="O14" s="21">
        <f>+baten!O37/baten!O14*100</f>
        <v>55.157129113337469</v>
      </c>
      <c r="P14" s="21">
        <f>+baten!P37/baten!P14*100</f>
        <v>58.300248726133063</v>
      </c>
      <c r="Q14" s="21">
        <f>+baten!Q37/baten!Q14*100</f>
        <v>59.327947488008071</v>
      </c>
      <c r="R14" s="21">
        <f>+baten!R37/baten!R14*100</f>
        <v>58.273847727630347</v>
      </c>
      <c r="S14" s="21">
        <f>+baten!S37/baten!S14*100</f>
        <v>58.088882691029887</v>
      </c>
      <c r="T14" s="21">
        <f>+baten!T37/baten!T14*100</f>
        <v>57.093023255813947</v>
      </c>
      <c r="X14" s="8"/>
      <c r="Y14" s="8"/>
      <c r="Z14" s="8"/>
      <c r="AA14" s="8"/>
    </row>
    <row r="15" spans="1:27" s="2" customFormat="1">
      <c r="A15" s="2" t="s">
        <v>9</v>
      </c>
      <c r="B15" s="5">
        <f>+baten!B38/baten!B15*100</f>
        <v>72.502894722332229</v>
      </c>
      <c r="C15" s="5">
        <f>+baten!C38/baten!C15*100</f>
        <v>73.223132842524421</v>
      </c>
      <c r="D15" s="5">
        <f>+baten!D38/baten!D15*100</f>
        <v>72.225197656668414</v>
      </c>
      <c r="E15" s="5">
        <f>+baten!E38/baten!E15*100</f>
        <v>72.401462763492091</v>
      </c>
      <c r="F15" s="5">
        <f>+baten!F38/baten!F15*100</f>
        <v>71.935461817187402</v>
      </c>
      <c r="G15" s="21">
        <f>+baten!G38/baten!G15*100</f>
        <v>71.935461817187402</v>
      </c>
      <c r="H15" s="21">
        <f>+baten!H38/baten!H15*100</f>
        <v>72.26427977359117</v>
      </c>
      <c r="I15" s="21">
        <f>+baten!I38/baten!I15*100</f>
        <v>70.080514835565978</v>
      </c>
      <c r="J15" s="21">
        <f>+baten!J38/baten!J15*100</f>
        <v>66.518714442348283</v>
      </c>
      <c r="K15" s="21">
        <f>+baten!K38/baten!K15*100</f>
        <v>52.684253698273665</v>
      </c>
      <c r="L15" s="21">
        <f>+baten!L38/baten!L15*100</f>
        <v>64.081295378159069</v>
      </c>
      <c r="M15" s="21">
        <f>+baten!M38/baten!M15*100</f>
        <v>60.184447737535848</v>
      </c>
      <c r="N15" s="21">
        <f>+baten!N38/baten!N15*100</f>
        <v>61.294668504585928</v>
      </c>
      <c r="O15" s="21">
        <f>+baten!O38/baten!O15*100</f>
        <v>60.95241870530301</v>
      </c>
      <c r="P15" s="21">
        <f>+baten!P38/baten!P15*100</f>
        <v>62.979570379644386</v>
      </c>
      <c r="Q15" s="21">
        <f>+baten!Q38/baten!Q15*100</f>
        <v>59.432010277909264</v>
      </c>
      <c r="R15" s="21">
        <f>+baten!R38/baten!R15*100</f>
        <v>58.4615936920707</v>
      </c>
      <c r="S15" s="21">
        <f>+baten!S38/baten!S15*100</f>
        <v>58.745689695306844</v>
      </c>
      <c r="T15" s="21">
        <f>+baten!T38/baten!T15*100</f>
        <v>57.254606129185206</v>
      </c>
      <c r="X15" s="8"/>
      <c r="Y15" s="8"/>
      <c r="Z15" s="8"/>
      <c r="AA15" s="8"/>
    </row>
    <row r="16" spans="1:27" s="2" customFormat="1">
      <c r="A16" s="2" t="s">
        <v>10</v>
      </c>
      <c r="B16" s="5">
        <f>+baten!B39/baten!B16*100</f>
        <v>73.532980779314173</v>
      </c>
      <c r="C16" s="5">
        <f>+baten!C39/baten!C16*100</f>
        <v>74.078280108863794</v>
      </c>
      <c r="D16" s="5">
        <f>+baten!D39/baten!D16*100</f>
        <v>71.162377994676135</v>
      </c>
      <c r="E16" s="5">
        <f>+baten!E39/baten!E16*100</f>
        <v>71.128271128271138</v>
      </c>
      <c r="F16" s="5">
        <f>+baten!F39/baten!F16*100</f>
        <v>70.187110187110193</v>
      </c>
      <c r="G16" s="21">
        <f>+baten!G39/baten!G16*100</f>
        <v>70.187110187110193</v>
      </c>
      <c r="H16" s="21">
        <f>+baten!H39/baten!H16*100</f>
        <v>68.446215139442231</v>
      </c>
      <c r="I16" s="21">
        <f>+baten!I39/baten!I16*100</f>
        <v>66.452587835285243</v>
      </c>
      <c r="J16" s="21">
        <f>+baten!J39/baten!J16*100</f>
        <v>66.003616636528022</v>
      </c>
      <c r="K16" s="21">
        <f>+baten!K39/baten!K16*100</f>
        <v>64.996520528879614</v>
      </c>
      <c r="L16" s="21">
        <f>+baten!L39/baten!L16*100</f>
        <v>62.512768130745656</v>
      </c>
      <c r="M16" s="21">
        <f>+baten!M39/baten!M16*100</f>
        <v>59.628918746001283</v>
      </c>
      <c r="N16" s="21">
        <f>+baten!N39/baten!N16*100</f>
        <v>58.467360454115415</v>
      </c>
      <c r="O16" s="21">
        <f>+baten!O39/baten!O16*100</f>
        <v>59.174311926605505</v>
      </c>
      <c r="P16" s="21">
        <f>+baten!P39/baten!P16*100</f>
        <v>60.050330292544828</v>
      </c>
      <c r="Q16" s="21">
        <f>+baten!Q39/baten!Q16*100</f>
        <v>58.049390434510784</v>
      </c>
      <c r="R16" s="21">
        <f>+baten!R39/baten!R16*100</f>
        <v>57.552639609398838</v>
      </c>
      <c r="S16" s="21">
        <f>+baten!S39/baten!S16*100</f>
        <v>57.736180169640249</v>
      </c>
      <c r="T16" s="21">
        <f>+baten!T39/baten!T16*100</f>
        <v>58.269503546099287</v>
      </c>
      <c r="X16" s="8"/>
      <c r="Y16" s="8"/>
      <c r="Z16" s="8"/>
      <c r="AA16" s="8"/>
    </row>
    <row r="17" spans="1:27" s="2" customFormat="1">
      <c r="A17" s="2" t="s">
        <v>11</v>
      </c>
      <c r="B17" s="5">
        <f>+baten!B40/baten!B17*100</f>
        <v>66.376814766577112</v>
      </c>
      <c r="C17" s="5">
        <f>+baten!C40/baten!C17*100</f>
        <v>64.962789081990337</v>
      </c>
      <c r="D17" s="5">
        <f>+baten!D40/baten!D17*100</f>
        <v>63.756743501716528</v>
      </c>
      <c r="E17" s="5">
        <f>+baten!E40/baten!E17*100</f>
        <v>64.784840110540856</v>
      </c>
      <c r="F17" s="5">
        <f>+baten!F40/baten!F17*100</f>
        <v>62.548713951675751</v>
      </c>
      <c r="G17" s="21">
        <f>+baten!G40/baten!G17*100</f>
        <v>62.548713951675751</v>
      </c>
      <c r="H17" s="21">
        <f>+baten!H40/baten!H17*100</f>
        <v>61.448509996227841</v>
      </c>
      <c r="I17" s="21">
        <f>+baten!I40/baten!I17*100</f>
        <v>62.728289228475589</v>
      </c>
      <c r="J17" s="21">
        <f>+baten!J40/baten!J17*100</f>
        <v>61.683238636363626</v>
      </c>
      <c r="K17" s="21">
        <f>+baten!K40/baten!K17*100</f>
        <v>64.636331064134708</v>
      </c>
      <c r="L17" s="21">
        <f>+baten!L40/baten!L17*100</f>
        <v>62.419146183699873</v>
      </c>
      <c r="M17" s="21">
        <f>+baten!M40/baten!M17*100</f>
        <v>61.245563084866092</v>
      </c>
      <c r="N17" s="21">
        <f>+baten!N40/baten!N17*100</f>
        <v>60.574162679425839</v>
      </c>
      <c r="O17" s="21">
        <f>+baten!O40/baten!O17*100</f>
        <v>58.52327447833067</v>
      </c>
      <c r="P17" s="21">
        <f>+baten!P40/baten!P17*100</f>
        <v>58.498759305210925</v>
      </c>
      <c r="Q17" s="21">
        <f>+baten!Q40/baten!Q17*100</f>
        <v>60.667726550079493</v>
      </c>
      <c r="R17" s="21">
        <f>+baten!R40/baten!R17*100</f>
        <v>61.176098640531137</v>
      </c>
      <c r="S17" s="21">
        <f>+baten!S40/baten!S17*100</f>
        <v>62.355874104082275</v>
      </c>
      <c r="T17" s="21">
        <f>+baten!T40/baten!T17*100</f>
        <v>63.162849074364615</v>
      </c>
      <c r="X17" s="8"/>
      <c r="Y17" s="8"/>
      <c r="Z17" s="8"/>
      <c r="AA17" s="8"/>
    </row>
    <row r="18" spans="1:27" s="2" customFormat="1">
      <c r="A18" s="2" t="s">
        <v>12</v>
      </c>
      <c r="B18" s="5">
        <f>+baten!B41/baten!B18*100</f>
        <v>65.384956291478773</v>
      </c>
      <c r="C18" s="5">
        <f>+baten!C41/baten!C18*100</f>
        <v>63.922391190351348</v>
      </c>
      <c r="D18" s="5">
        <f>+baten!D41/baten!D18*100</f>
        <v>63.334982681840678</v>
      </c>
      <c r="E18" s="5">
        <f>+baten!E41/baten!E18*100</f>
        <v>61.388888888888879</v>
      </c>
      <c r="F18" s="5">
        <f>+baten!F41/baten!F18*100</f>
        <v>62.768387391502969</v>
      </c>
      <c r="G18" s="21">
        <f>+baten!G41/baten!G18*100</f>
        <v>62.768387391502969</v>
      </c>
      <c r="H18" s="21">
        <f>+baten!H41/baten!H18*100</f>
        <v>63.658580575344928</v>
      </c>
      <c r="I18" s="21">
        <f>+baten!I41/baten!I18*100</f>
        <v>62.745246673563301</v>
      </c>
      <c r="J18" s="21">
        <f>+baten!J41/baten!J18*100</f>
        <v>59.344936189501176</v>
      </c>
      <c r="K18" s="21">
        <f>+baten!K41/baten!K18*100</f>
        <v>58.850384683929725</v>
      </c>
      <c r="L18" s="21">
        <f>+baten!L41/baten!L18*100</f>
        <v>56.403885723884038</v>
      </c>
      <c r="M18" s="21">
        <f>+baten!M41/baten!M18*100</f>
        <v>54.664414352676737</v>
      </c>
      <c r="N18" s="21">
        <f>+baten!N41/baten!N18*100</f>
        <v>53.558115169489575</v>
      </c>
      <c r="O18" s="21">
        <f>+baten!O41/baten!O18*100</f>
        <v>52.667781348850049</v>
      </c>
      <c r="P18" s="21">
        <f>+baten!P41/baten!P18*100</f>
        <v>52.271192949206288</v>
      </c>
      <c r="Q18" s="21">
        <f>+baten!Q41/baten!Q18*100</f>
        <v>53.489630918261355</v>
      </c>
      <c r="R18" s="21">
        <f>+baten!R41/baten!R18*100</f>
        <v>55.076423635559266</v>
      </c>
      <c r="S18" s="21">
        <f>+baten!S41/baten!S18*100</f>
        <v>55.632749845191888</v>
      </c>
      <c r="T18" s="21">
        <f>+baten!T41/baten!T18*100</f>
        <v>56.879999523854877</v>
      </c>
      <c r="X18" s="8"/>
      <c r="Y18" s="8"/>
      <c r="Z18" s="8"/>
      <c r="AA18" s="8"/>
    </row>
    <row r="19" spans="1:27" s="3" customFormat="1">
      <c r="A19" s="3" t="s">
        <v>14</v>
      </c>
      <c r="B19" s="7">
        <f>+baten!B42/baten!B19*100</f>
        <v>69.465636791659307</v>
      </c>
      <c r="C19" s="7">
        <f>+baten!C42/baten!C19*100</f>
        <v>68.629700391782251</v>
      </c>
      <c r="D19" s="7">
        <f>+baten!D42/baten!D19*100</f>
        <v>67.048453213024345</v>
      </c>
      <c r="E19" s="7">
        <f>+baten!E42/baten!E19*100</f>
        <v>67.259677125407379</v>
      </c>
      <c r="F19" s="7">
        <f>+baten!F42/baten!F19*100</f>
        <v>66.606895878685933</v>
      </c>
      <c r="G19" s="23">
        <f>+baten!G42/baten!G19*100</f>
        <v>61.013173258242695</v>
      </c>
      <c r="H19" s="23">
        <f>+baten!H42/baten!H19*100</f>
        <v>60.606021616353267</v>
      </c>
      <c r="I19" s="23">
        <f>+baten!I42/baten!I19*100</f>
        <v>60.002490008894803</v>
      </c>
      <c r="J19" s="23">
        <f>+baten!J42/baten!J19*100</f>
        <v>58.981632066942637</v>
      </c>
      <c r="K19" s="23">
        <f>+baten!K42/baten!K19*100</f>
        <v>58.467796118947199</v>
      </c>
      <c r="L19" s="23">
        <f>+baten!L42/baten!L19*100</f>
        <v>58.272907483701786</v>
      </c>
      <c r="M19" s="23">
        <f>+baten!M42/baten!M19*100</f>
        <v>56.796485702273728</v>
      </c>
      <c r="N19" s="23">
        <f>+baten!N42/baten!N19*100</f>
        <v>56.360679439221684</v>
      </c>
      <c r="O19" s="23">
        <f>+baten!O42/baten!O19*100</f>
        <v>55.994275946295204</v>
      </c>
      <c r="P19" s="23">
        <f>+baten!P42/baten!P19*100</f>
        <v>56.79519708854388</v>
      </c>
      <c r="Q19" s="23">
        <f>+baten!Q42/baten!Q19*100</f>
        <v>56.807854005369983</v>
      </c>
      <c r="R19" s="23">
        <f>+baten!R42/baten!R19*100</f>
        <v>55.575843432006344</v>
      </c>
      <c r="S19" s="23">
        <f>+baten!S42/baten!S19*100</f>
        <v>55.786621536339112</v>
      </c>
      <c r="T19" s="23">
        <f>+baten!T42/baten!T19*100</f>
        <v>55.933284031898168</v>
      </c>
    </row>
    <row r="20" spans="1:27" s="2" customFormat="1">
      <c r="A20" s="2" t="s">
        <v>13</v>
      </c>
      <c r="B20" s="5">
        <f>+baten!B43/baten!B20*100</f>
        <v>70.614854894244957</v>
      </c>
      <c r="C20" s="5">
        <f>+baten!C43/baten!C20*100</f>
        <v>70.823364095552762</v>
      </c>
      <c r="D20" s="5">
        <f>+baten!D43/baten!D20*100</f>
        <v>66.99487216010256</v>
      </c>
      <c r="E20" s="5">
        <f>+baten!E43/baten!E20*100</f>
        <v>63.922700244840854</v>
      </c>
      <c r="F20" s="5">
        <f>+baten!F43/baten!F20*100</f>
        <v>64.477310601204977</v>
      </c>
      <c r="G20" s="21">
        <f>+baten!G43/baten!G20*100</f>
        <v>63.110075713453703</v>
      </c>
      <c r="H20" s="21">
        <f>+baten!H43/baten!H20*100</f>
        <v>67.297104404567705</v>
      </c>
      <c r="I20" s="21">
        <f>+baten!I43/baten!I20*100</f>
        <v>66.844693832710803</v>
      </c>
      <c r="J20" s="21">
        <f>+baten!J43/baten!J20*100</f>
        <v>64.886907174706124</v>
      </c>
      <c r="K20" s="21">
        <f>+baten!K43/baten!K20*100</f>
        <v>54.232653706337921</v>
      </c>
      <c r="L20" s="21">
        <f>+baten!L43/baten!L20*100</f>
        <v>53.353829356242898</v>
      </c>
      <c r="M20" s="21">
        <f>+baten!M43/baten!M20*100</f>
        <v>57.153230668055031</v>
      </c>
      <c r="N20" s="21">
        <f>+baten!N43/baten!N20*100</f>
        <v>56.876443743309494</v>
      </c>
      <c r="O20" s="21">
        <f>+baten!O43/baten!O20*100</f>
        <v>57.870288963132289</v>
      </c>
      <c r="P20" s="21">
        <f>+baten!P43/baten!P20*100</f>
        <v>57.104513909484545</v>
      </c>
      <c r="Q20" s="21">
        <f>+baten!Q43/baten!Q20*100</f>
        <v>61.345120471485529</v>
      </c>
      <c r="R20" s="21">
        <f>+baten!R43/baten!R20*100</f>
        <v>62.409810126582279</v>
      </c>
      <c r="S20" s="21">
        <f>+baten!S43/baten!S20*100</f>
        <v>63.485483819339969</v>
      </c>
      <c r="T20" s="21">
        <f>+baten!T43/baten!T20*100</f>
        <v>66.172020215985384</v>
      </c>
    </row>
    <row r="21" spans="1:27" s="2" customFormat="1">
      <c r="A21" s="2" t="s">
        <v>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21">
        <f>+baten!M44/baten!M21*100</f>
        <v>76.802186539118551</v>
      </c>
      <c r="N21" s="21">
        <f>+baten!N44/baten!N21*100</f>
        <v>81.834168645036499</v>
      </c>
      <c r="O21" s="21">
        <f>+baten!O44/baten!O21*100</f>
        <v>81.043447607297082</v>
      </c>
      <c r="P21" s="21">
        <f>+baten!P44/baten!P21*100</f>
        <v>86.467042582150498</v>
      </c>
      <c r="Q21" s="21">
        <f>+baten!Q44/baten!Q21*100</f>
        <v>80.691723685443804</v>
      </c>
      <c r="R21" s="21">
        <f>+baten!R44/baten!R21*100</f>
        <v>78.05206928741832</v>
      </c>
      <c r="S21" s="21">
        <f>+baten!S44/baten!S21*100</f>
        <v>74.182212976852497</v>
      </c>
      <c r="T21" s="21">
        <f>+baten!T44/baten!T21*100</f>
        <v>85.626168224299079</v>
      </c>
    </row>
    <row r="22" spans="1:27" s="2" customFormat="1">
      <c r="A22" s="2" t="s">
        <v>65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21">
        <f>+baten!M45/baten!M22*100</f>
        <v>67.302052785923763</v>
      </c>
      <c r="N22" s="21">
        <f>+baten!N45/baten!N22*100</f>
        <v>59.243027888446221</v>
      </c>
      <c r="O22" s="21">
        <f>+baten!O45/baten!O22*100</f>
        <v>55.125284738041003</v>
      </c>
      <c r="P22" s="21">
        <f>+baten!P45/baten!P22*100</f>
        <v>57.834877843302444</v>
      </c>
      <c r="Q22" s="21">
        <f>+baten!Q45/baten!Q22*100</f>
        <v>55.382017728999578</v>
      </c>
      <c r="R22" s="21">
        <f>+baten!R45/baten!R22*100</f>
        <v>51.726900816318832</v>
      </c>
      <c r="S22" s="21">
        <f>+baten!S45/baten!S22*100</f>
        <v>55.289249495572854</v>
      </c>
      <c r="T22" s="21">
        <f>+baten!T45/baten!T22*100</f>
        <v>48.609381486093824</v>
      </c>
    </row>
    <row r="23" spans="1:27" s="2" customFormat="1">
      <c r="A23" s="2" t="s">
        <v>66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21">
        <f>+baten!M46/baten!M23*100</f>
        <v>70.170212765957444</v>
      </c>
      <c r="N23" s="21">
        <f>+baten!N46/baten!N23*100</f>
        <v>74.966027479993954</v>
      </c>
      <c r="O23" s="21">
        <f>+baten!O46/baten!O23*100</f>
        <v>75.456489554202989</v>
      </c>
      <c r="P23" s="21">
        <f>+baten!P46/baten!P23*100</f>
        <v>73.987823439878227</v>
      </c>
      <c r="Q23" s="21">
        <f>+baten!Q46/baten!Q23*100</f>
        <v>71.956162738327592</v>
      </c>
      <c r="R23" s="21">
        <f>+baten!R46/baten!R23*100</f>
        <v>71.357988060442153</v>
      </c>
      <c r="S23" s="21">
        <f>+baten!S46/baten!S23*100</f>
        <v>72.825697419858528</v>
      </c>
      <c r="T23" s="21">
        <f>+baten!T46/baten!T23*100</f>
        <v>70.982374287195441</v>
      </c>
    </row>
    <row r="24" spans="1:27" s="2" customFormat="1">
      <c r="A24" s="2" t="s">
        <v>67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21">
        <f>+baten!M47/baten!M24*100</f>
        <v>38.047808764940235</v>
      </c>
      <c r="N24" s="21">
        <f>+baten!N47/baten!N24*100</f>
        <v>37.10280373831776</v>
      </c>
      <c r="O24" s="21">
        <f>+baten!O47/baten!O24*100</f>
        <v>35.243475921442027</v>
      </c>
      <c r="P24" s="21">
        <f>+baten!P47/baten!P24*100</f>
        <v>37.412209616423553</v>
      </c>
      <c r="Q24" s="21">
        <f>+baten!Q47/baten!Q24*100</f>
        <v>33.417015341701536</v>
      </c>
      <c r="R24" s="21">
        <f>+baten!R47/baten!R24*100</f>
        <v>32.311761949636079</v>
      </c>
      <c r="S24" s="21">
        <f>+baten!S47/baten!S24*100</f>
        <v>30.113233235909181</v>
      </c>
      <c r="T24" s="21">
        <f>+baten!T47/baten!T24*100</f>
        <v>30.184851217312897</v>
      </c>
    </row>
    <row r="25" spans="1:27" s="3" customFormat="1">
      <c r="A25" s="3" t="s">
        <v>63</v>
      </c>
      <c r="B25" s="7">
        <f>+baten!B48/baten!B25*100</f>
        <v>69.480334028744267</v>
      </c>
      <c r="C25" s="7">
        <f>+baten!C48/baten!C25*100</f>
        <v>68.656733531864987</v>
      </c>
      <c r="D25" s="7">
        <f>+baten!D48/baten!D25*100</f>
        <v>67.0477949226795</v>
      </c>
      <c r="E25" s="7">
        <f>+baten!E48/baten!E25*100</f>
        <v>67.219725965444141</v>
      </c>
      <c r="F25" s="7">
        <f>+baten!F48/baten!F25*100</f>
        <v>66.579992024178466</v>
      </c>
      <c r="G25" s="23">
        <f>+baten!G48/baten!G25*100</f>
        <v>61.042908810489216</v>
      </c>
      <c r="H25" s="23">
        <f>+baten!H48/baten!H25*100</f>
        <v>60.695284572160737</v>
      </c>
      <c r="I25" s="23">
        <f>+baten!I48/baten!I25*100</f>
        <v>60.091168465611958</v>
      </c>
      <c r="J25" s="23">
        <f>+baten!J48/baten!J25*100</f>
        <v>59.057998287772826</v>
      </c>
      <c r="K25" s="23">
        <f>+baten!K48/baten!K25*100</f>
        <v>58.418840731429221</v>
      </c>
      <c r="L25" s="23">
        <f>+baten!L48/baten!L25*100</f>
        <v>58.2132317225458</v>
      </c>
      <c r="M25" s="23">
        <f>+baten!M48/baten!M25*100</f>
        <v>56.85064580705037</v>
      </c>
      <c r="N25" s="23">
        <f>+baten!N48/baten!N25*100</f>
        <v>56.425431122036208</v>
      </c>
      <c r="O25" s="23">
        <f>+baten!O48/baten!O25*100</f>
        <v>56.067336173121141</v>
      </c>
      <c r="P25" s="23">
        <f>+baten!P48/baten!P25*100</f>
        <v>56.85383564370413</v>
      </c>
      <c r="Q25" s="23">
        <f>+baten!Q48/baten!Q25*100</f>
        <v>56.895160113513441</v>
      </c>
      <c r="R25" s="23">
        <f>+baten!R48/baten!R25*100</f>
        <v>55.682312717826029</v>
      </c>
      <c r="S25" s="23">
        <f>+baten!S48/baten!S25*100</f>
        <v>55.893658032191475</v>
      </c>
      <c r="T25" s="23">
        <f>+baten!T48/baten!T25*100</f>
        <v>56.072494307858612</v>
      </c>
    </row>
    <row r="26" spans="1:27" s="2" customFormat="1"/>
    <row r="27" spans="1:27" s="2" customFormat="1">
      <c r="A27" s="3" t="s">
        <v>50</v>
      </c>
    </row>
    <row r="28" spans="1:27" s="2" customFormat="1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</row>
    <row r="29" spans="1:27" s="2" customFormat="1">
      <c r="A29" s="2" t="s">
        <v>0</v>
      </c>
      <c r="B29" s="5">
        <f>+baten!B52/baten!B6*100</f>
        <v>15.709751135476443</v>
      </c>
      <c r="C29" s="5">
        <f>+baten!C52/baten!C6*100</f>
        <v>15.236051502145923</v>
      </c>
      <c r="D29" s="5">
        <f>+baten!D52/baten!D6*100</f>
        <v>16.601657727937592</v>
      </c>
      <c r="E29" s="5">
        <f>+baten!E52/baten!E6*100</f>
        <v>9.6679164434922349</v>
      </c>
      <c r="F29" s="5">
        <f>+baten!F52/baten!F6*100</f>
        <v>10.644992134242266</v>
      </c>
      <c r="G29" s="21">
        <f>+baten!G52/baten!G6*100</f>
        <v>14.801312431644185</v>
      </c>
      <c r="H29" s="21">
        <f>+baten!H52/baten!H6*100</f>
        <v>16.407599309153714</v>
      </c>
      <c r="I29" s="21">
        <f>+baten!I52/baten!I6*100</f>
        <v>17.193947730398897</v>
      </c>
      <c r="J29" s="21">
        <f>+baten!J52/baten!J6*100</f>
        <v>18.245264207377868</v>
      </c>
      <c r="K29" s="21">
        <f>+baten!K52/baten!K6*100</f>
        <v>27.389410955764383</v>
      </c>
      <c r="L29" s="21">
        <f>+baten!L52/baten!L6*100</f>
        <v>28.29635830891586</v>
      </c>
      <c r="M29" s="21">
        <f>+baten!M52/baten!M6*100</f>
        <v>31.012145748987852</v>
      </c>
      <c r="N29" s="21">
        <f>+baten!N52/baten!N6*100</f>
        <v>31.78550612006994</v>
      </c>
      <c r="O29" s="21">
        <f>+baten!O52/baten!O6*100</f>
        <v>30.336641369916329</v>
      </c>
      <c r="P29" s="21">
        <f>+baten!P52/baten!P6*100</f>
        <v>30.782345141125216</v>
      </c>
      <c r="Q29" s="21">
        <f>+baten!Q52/baten!Q6*100</f>
        <v>29.392799570123589</v>
      </c>
      <c r="R29" s="21">
        <f>+baten!R52/baten!R6*100</f>
        <v>29.174468085106387</v>
      </c>
      <c r="S29" s="21">
        <f>+baten!S52/baten!S6*100</f>
        <v>29.731979357416343</v>
      </c>
      <c r="T29" s="21">
        <f>+baten!T52/baten!T6*100</f>
        <v>28.825794032723774</v>
      </c>
      <c r="U29" s="6">
        <f>T29-P29</f>
        <v>-1.9565511084014418</v>
      </c>
      <c r="V29" s="6">
        <f>T29-G29</f>
        <v>14.024481601079589</v>
      </c>
    </row>
    <row r="30" spans="1:27" s="2" customFormat="1">
      <c r="A30" s="2" t="s">
        <v>1</v>
      </c>
      <c r="B30" s="5">
        <f>+baten!B53/baten!B7*100</f>
        <v>23.289402837309208</v>
      </c>
      <c r="C30" s="5">
        <f>+baten!C53/baten!C7*100</f>
        <v>24.603853390766169</v>
      </c>
      <c r="D30" s="5">
        <f>+baten!D53/baten!D7*100</f>
        <v>26.250597570678764</v>
      </c>
      <c r="E30" s="5">
        <f>+baten!E53/baten!E7*100</f>
        <v>25.930031697842249</v>
      </c>
      <c r="F30" s="5">
        <f>+baten!F53/baten!F7*100</f>
        <v>22.157001305783851</v>
      </c>
      <c r="G30" s="21">
        <f>+baten!G53/baten!G7*100</f>
        <v>25.484805167956832</v>
      </c>
      <c r="H30" s="21">
        <f>+baten!H53/baten!H7*100</f>
        <v>24.427171736067372</v>
      </c>
      <c r="I30" s="21">
        <f>+baten!I53/baten!I7*100</f>
        <v>25.934312022036238</v>
      </c>
      <c r="J30" s="21">
        <f>+baten!J53/baten!J7*100</f>
        <v>24.533494169930442</v>
      </c>
      <c r="K30" s="21">
        <f>+baten!K53/baten!K7*100</f>
        <v>26.433200682205797</v>
      </c>
      <c r="L30" s="21">
        <f>+baten!L53/baten!L7*100</f>
        <v>30.00269582302959</v>
      </c>
      <c r="M30" s="21">
        <f>+baten!M53/baten!M7*100</f>
        <v>29.661807385662343</v>
      </c>
      <c r="N30" s="21">
        <f>+baten!N53/baten!N7*100</f>
        <v>29.13739942712229</v>
      </c>
      <c r="O30" s="21">
        <f>+baten!O53/baten!O7*100</f>
        <v>29.510435874401768</v>
      </c>
      <c r="P30" s="21">
        <f>+baten!P53/baten!P7*100</f>
        <v>29.800988250684306</v>
      </c>
      <c r="Q30" s="21">
        <f>+baten!Q53/baten!Q7*100</f>
        <v>29.697848615964663</v>
      </c>
      <c r="R30" s="21">
        <f>+baten!R53/baten!R7*100</f>
        <v>28.157486361918789</v>
      </c>
      <c r="S30" s="21">
        <f>+baten!S53/baten!S7*100</f>
        <v>27.013536441518976</v>
      </c>
      <c r="T30" s="21">
        <f>+baten!T53/baten!T7*100</f>
        <v>28.188623134224695</v>
      </c>
      <c r="U30" s="6">
        <f t="shared" ref="U30:U42" si="0">T30-P30</f>
        <v>-1.6123651164596104</v>
      </c>
      <c r="V30" s="6">
        <f t="shared" ref="V30:V42" si="1">T30-G30</f>
        <v>2.703817966267863</v>
      </c>
    </row>
    <row r="31" spans="1:27" s="2" customFormat="1">
      <c r="A31" s="2" t="s">
        <v>2</v>
      </c>
      <c r="B31" s="5">
        <f>+baten!B54/baten!B8*100</f>
        <v>15.810631655476199</v>
      </c>
      <c r="C31" s="5">
        <f>+baten!C54/baten!C8*100</f>
        <v>14.650568841420943</v>
      </c>
      <c r="D31" s="5">
        <f>+baten!D54/baten!D8*100</f>
        <v>15.215321152938834</v>
      </c>
      <c r="E31" s="5">
        <f>+baten!E54/baten!E8*100</f>
        <v>17.510876807492519</v>
      </c>
      <c r="F31" s="5">
        <f>+baten!F54/baten!F8*100</f>
        <v>17.6458450802056</v>
      </c>
      <c r="G31" s="21">
        <f>+baten!G54/baten!G8*100</f>
        <v>20.500703728932635</v>
      </c>
      <c r="H31" s="21">
        <f>+baten!H54/baten!H8*100</f>
        <v>17.974048190845902</v>
      </c>
      <c r="I31" s="21">
        <f>+baten!I54/baten!I8*100</f>
        <v>17.584237347545901</v>
      </c>
      <c r="J31" s="21">
        <f>+baten!J54/baten!J8*100</f>
        <v>19.393784692134247</v>
      </c>
      <c r="K31" s="21">
        <f>+baten!K54/baten!K8*100</f>
        <v>21.283073914238145</v>
      </c>
      <c r="L31" s="21">
        <f>+baten!L54/baten!L8*100</f>
        <v>21.868887154874777</v>
      </c>
      <c r="M31" s="21">
        <f>+baten!M54/baten!M8*100</f>
        <v>25.520005299417065</v>
      </c>
      <c r="N31" s="21">
        <f>+baten!N54/baten!N8*100</f>
        <v>25.517630228056888</v>
      </c>
      <c r="O31" s="21">
        <f>+baten!O54/baten!O8*100</f>
        <v>28.481803704525575</v>
      </c>
      <c r="P31" s="21">
        <f>+baten!P54/baten!P8*100</f>
        <v>28.771740236959776</v>
      </c>
      <c r="Q31" s="21">
        <f>+baten!Q54/baten!Q8*100</f>
        <v>27.516947260095353</v>
      </c>
      <c r="R31" s="21">
        <f>+baten!R54/baten!R8*100</f>
        <v>27.009149379805901</v>
      </c>
      <c r="S31" s="21">
        <f>+baten!S54/baten!S8*100</f>
        <v>24.659197647667405</v>
      </c>
      <c r="T31" s="21">
        <f>+baten!T54/baten!T8*100</f>
        <v>23.988038166232279</v>
      </c>
      <c r="U31" s="6">
        <f t="shared" si="0"/>
        <v>-4.7837020707274966</v>
      </c>
      <c r="V31" s="6">
        <f t="shared" si="1"/>
        <v>3.4873344372996442</v>
      </c>
    </row>
    <row r="32" spans="1:27" s="2" customFormat="1">
      <c r="A32" s="2" t="s">
        <v>3</v>
      </c>
      <c r="B32" s="5">
        <f>+baten!B55/baten!B9*100</f>
        <v>14.288204759651475</v>
      </c>
      <c r="C32" s="5">
        <f>+baten!C55/baten!C9*100</f>
        <v>21.109850484007069</v>
      </c>
      <c r="D32" s="5">
        <f>+baten!D55/baten!D9*100</f>
        <v>21.935300794551647</v>
      </c>
      <c r="E32" s="5">
        <f>+baten!E55/baten!E9*100</f>
        <v>24.045903389378168</v>
      </c>
      <c r="F32" s="5">
        <f>+baten!F55/baten!F9*100</f>
        <v>25.868820362212432</v>
      </c>
      <c r="G32" s="21">
        <f>+baten!G55/baten!G9*100</f>
        <v>31.170746092598051</v>
      </c>
      <c r="H32" s="21">
        <f>+baten!H55/baten!H9*100</f>
        <v>35.784176684372383</v>
      </c>
      <c r="I32" s="21">
        <f>+baten!I55/baten!I9*100</f>
        <v>35.117773019271944</v>
      </c>
      <c r="J32" s="21">
        <f>+baten!J55/baten!J9*100</f>
        <v>34.324719648951735</v>
      </c>
      <c r="K32" s="21">
        <f>+baten!K55/baten!K9*100</f>
        <v>32.277904328018217</v>
      </c>
      <c r="L32" s="21">
        <f>+baten!L55/baten!L9*100</f>
        <v>26.484408372490385</v>
      </c>
      <c r="M32" s="21">
        <f>+baten!M55/baten!M9*100</f>
        <v>27.63593841356461</v>
      </c>
      <c r="N32" s="21">
        <f>+baten!N55/baten!N9*100</f>
        <v>28.91388530333764</v>
      </c>
      <c r="O32" s="21">
        <f>+baten!O55/baten!O9*100</f>
        <v>28.372610874002604</v>
      </c>
      <c r="P32" s="21">
        <f>+baten!P55/baten!P9*100</f>
        <v>26.128310331965682</v>
      </c>
      <c r="Q32" s="21">
        <f>+baten!Q55/baten!Q9*100</f>
        <v>30.950175958510833</v>
      </c>
      <c r="R32" s="21">
        <f>+baten!R55/baten!R9*100</f>
        <v>32.088070745352823</v>
      </c>
      <c r="S32" s="21">
        <f>+baten!S55/baten!S9*100</f>
        <v>30.010172939979658</v>
      </c>
      <c r="T32" s="21">
        <f>+baten!T55/baten!T9*100</f>
        <v>30.390243902439025</v>
      </c>
      <c r="U32" s="6">
        <f t="shared" si="0"/>
        <v>4.2619335704733423</v>
      </c>
      <c r="V32" s="6">
        <f t="shared" si="1"/>
        <v>-0.78050219015902655</v>
      </c>
    </row>
    <row r="33" spans="1:22" s="2" customFormat="1">
      <c r="A33" s="2" t="s">
        <v>4</v>
      </c>
      <c r="B33" s="5">
        <f>+baten!B56/baten!B10*100</f>
        <v>11.911935841805667</v>
      </c>
      <c r="C33" s="5">
        <f>+baten!C56/baten!C10*100</f>
        <v>13.519809584901839</v>
      </c>
      <c r="D33" s="5">
        <f>+baten!D56/baten!D10*100</f>
        <v>14.486001101274937</v>
      </c>
      <c r="E33" s="5">
        <f>+baten!E56/baten!E10*100</f>
        <v>12.680291524387135</v>
      </c>
      <c r="F33" s="5">
        <f>+baten!F56/baten!F10*100</f>
        <v>13.895494679336059</v>
      </c>
      <c r="G33" s="21">
        <f>+baten!G56/baten!G10*100</f>
        <v>17.984898956251389</v>
      </c>
      <c r="H33" s="21">
        <f>+baten!H56/baten!H10*100</f>
        <v>20.768568850085</v>
      </c>
      <c r="I33" s="21">
        <f>+baten!I56/baten!I10*100</f>
        <v>16.80540718218424</v>
      </c>
      <c r="J33" s="21">
        <f>+baten!J56/baten!J10*100</f>
        <v>18.391960922392496</v>
      </c>
      <c r="K33" s="21">
        <f>+baten!K56/baten!K10*100</f>
        <v>18.001017645469904</v>
      </c>
      <c r="L33" s="21">
        <f>+baten!L56/baten!L10*100</f>
        <v>23.208813207453908</v>
      </c>
      <c r="M33" s="21">
        <f>+baten!M56/baten!M10*100</f>
        <v>23.552961503613641</v>
      </c>
      <c r="N33" s="21">
        <f>+baten!N56/baten!N10*100</f>
        <v>24.984494250497207</v>
      </c>
      <c r="O33" s="21">
        <f>+baten!O56/baten!O10*100</f>
        <v>25.446940584442245</v>
      </c>
      <c r="P33" s="21">
        <f>+baten!P56/baten!P10*100</f>
        <v>24.682682370166219</v>
      </c>
      <c r="Q33" s="21">
        <f>+baten!Q56/baten!Q10*100</f>
        <v>23.20514160309332</v>
      </c>
      <c r="R33" s="21">
        <f>+baten!R56/baten!R10*100</f>
        <v>26.525506049039905</v>
      </c>
      <c r="S33" s="21">
        <f>+baten!S56/baten!S10*100</f>
        <v>24.361484381952479</v>
      </c>
      <c r="T33" s="21">
        <f>+baten!T56/baten!T10*100</f>
        <v>23.912702524155563</v>
      </c>
      <c r="U33" s="6">
        <f t="shared" si="0"/>
        <v>-0.76997984601065639</v>
      </c>
      <c r="V33" s="6">
        <f t="shared" si="1"/>
        <v>5.9278035679041743</v>
      </c>
    </row>
    <row r="34" spans="1:22" s="2" customFormat="1">
      <c r="A34" s="2" t="s">
        <v>5</v>
      </c>
      <c r="B34" s="5">
        <f>+baten!B57/baten!B11*100</f>
        <v>12.319351347418396</v>
      </c>
      <c r="C34" s="5">
        <f>+baten!C57/baten!C11*100</f>
        <v>8.867694805194807</v>
      </c>
      <c r="D34" s="5">
        <f>+baten!D57/baten!D11*100</f>
        <v>10.577483958778924</v>
      </c>
      <c r="E34" s="5">
        <f>+baten!E57/baten!E11*100</f>
        <v>10.697587432204974</v>
      </c>
      <c r="F34" s="5">
        <f>+baten!F57/baten!F11*100</f>
        <v>15</v>
      </c>
      <c r="G34" s="21">
        <f>+baten!G57/baten!G11*100</f>
        <v>19.669742593491986</v>
      </c>
      <c r="H34" s="21">
        <f>+baten!H57/baten!H11*100</f>
        <v>18.860055607043559</v>
      </c>
      <c r="I34" s="21">
        <f>+baten!I57/baten!I11*100</f>
        <v>16.104436229205177</v>
      </c>
      <c r="J34" s="21">
        <f>+baten!J57/baten!J11*100</f>
        <v>16.735159817351597</v>
      </c>
      <c r="K34" s="21">
        <f>+baten!K57/baten!K11*100</f>
        <v>16.707694410010639</v>
      </c>
      <c r="L34" s="21">
        <f>+baten!L57/baten!L11*100</f>
        <v>16.622914981915773</v>
      </c>
      <c r="M34" s="21">
        <f>+baten!M57/baten!M11*100</f>
        <v>14.576392095030311</v>
      </c>
      <c r="N34" s="21">
        <f>+baten!N57/baten!N11*100</f>
        <v>15.976404387569776</v>
      </c>
      <c r="O34" s="21">
        <f>+baten!O57/baten!O11*100</f>
        <v>15.448613376835238</v>
      </c>
      <c r="P34" s="21">
        <f>+baten!P57/baten!P11*100</f>
        <v>15.495314591700133</v>
      </c>
      <c r="Q34" s="21">
        <f>+baten!Q57/baten!Q11*100</f>
        <v>15.768329427519252</v>
      </c>
      <c r="R34" s="21">
        <f>+baten!R57/baten!R11*100</f>
        <v>29.340982230306416</v>
      </c>
      <c r="S34" s="21">
        <f>+baten!S57/baten!S11*100</f>
        <v>28.554408260524223</v>
      </c>
      <c r="T34" s="21">
        <f>+baten!T57/baten!T11*100</f>
        <v>29.889879391714736</v>
      </c>
      <c r="U34" s="6">
        <f t="shared" si="0"/>
        <v>14.394564800014603</v>
      </c>
      <c r="V34" s="6">
        <f t="shared" si="1"/>
        <v>10.22013679822275</v>
      </c>
    </row>
    <row r="35" spans="1:22" s="2" customFormat="1">
      <c r="A35" s="2" t="s">
        <v>6</v>
      </c>
      <c r="B35" s="5">
        <f>+baten!B58/baten!B12*100</f>
        <v>18.767892586472342</v>
      </c>
      <c r="C35" s="5">
        <f>+baten!C58/baten!C12*100</f>
        <v>12.580850841102521</v>
      </c>
      <c r="D35" s="5">
        <f>+baten!D58/baten!D12*100</f>
        <v>13.226744186046513</v>
      </c>
      <c r="E35" s="5">
        <f>+baten!E58/baten!E12*100</f>
        <v>13.740038472107724</v>
      </c>
      <c r="F35" s="5">
        <f>+baten!F58/baten!F12*100</f>
        <v>14.862724392819429</v>
      </c>
      <c r="G35" s="21">
        <f>+baten!G58/baten!G12*100</f>
        <v>20.035587188612098</v>
      </c>
      <c r="H35" s="21">
        <f>+baten!H58/baten!H12*100</f>
        <v>19.165535956580733</v>
      </c>
      <c r="I35" s="21">
        <f>+baten!I58/baten!I12*100</f>
        <v>20.230673316708231</v>
      </c>
      <c r="J35" s="21">
        <f>+baten!J58/baten!J12*100</f>
        <v>20.762842202399259</v>
      </c>
      <c r="K35" s="21">
        <f>+baten!K58/baten!K12*100</f>
        <v>20.195684897139991</v>
      </c>
      <c r="L35" s="21">
        <f>+baten!L58/baten!L12*100</f>
        <v>19.18590811711497</v>
      </c>
      <c r="M35" s="21">
        <f>+baten!M58/baten!M12*100</f>
        <v>19.81088560885609</v>
      </c>
      <c r="N35" s="21">
        <f>+baten!N58/baten!N12*100</f>
        <v>19.795518816619534</v>
      </c>
      <c r="O35" s="21">
        <f>+baten!O58/baten!O12*100</f>
        <v>19.347511872806113</v>
      </c>
      <c r="P35" s="21">
        <f>+baten!P58/baten!P12*100</f>
        <v>18.498887215061963</v>
      </c>
      <c r="Q35" s="21">
        <f>+baten!Q58/baten!Q12*100</f>
        <v>19.715312814031307</v>
      </c>
      <c r="R35" s="21">
        <f>+baten!R58/baten!R12*100</f>
        <v>17.579388806526385</v>
      </c>
      <c r="S35" s="21">
        <f>+baten!S58/baten!S12*100</f>
        <v>18.07592090127412</v>
      </c>
      <c r="T35" s="21">
        <f>+baten!T58/baten!T12*100</f>
        <v>17.751942830574233</v>
      </c>
      <c r="U35" s="6">
        <f t="shared" si="0"/>
        <v>-0.74694438448772971</v>
      </c>
      <c r="V35" s="6">
        <f t="shared" si="1"/>
        <v>-2.2836443580378649</v>
      </c>
    </row>
    <row r="36" spans="1:22" s="2" customFormat="1">
      <c r="A36" s="2" t="s">
        <v>7</v>
      </c>
      <c r="B36" s="5">
        <f>+baten!B59/baten!B13*100</f>
        <v>20.336904967925683</v>
      </c>
      <c r="C36" s="5">
        <f>+baten!C59/baten!C13*100</f>
        <v>19.331925976990526</v>
      </c>
      <c r="D36" s="5">
        <f>+baten!D59/baten!D13*100</f>
        <v>21.520924414375639</v>
      </c>
      <c r="E36" s="5">
        <f>+baten!E59/baten!E13*100</f>
        <v>20.526200179466088</v>
      </c>
      <c r="F36" s="5">
        <f>+baten!F59/baten!F13*100</f>
        <v>21.036031709001751</v>
      </c>
      <c r="G36" s="21">
        <f>+baten!G59/baten!G13*100</f>
        <v>25.444500695764273</v>
      </c>
      <c r="H36" s="21">
        <f>+baten!H59/baten!H13*100</f>
        <v>24.732766548237784</v>
      </c>
      <c r="I36" s="21">
        <f>+baten!I59/baten!I13*100</f>
        <v>24.907852365618034</v>
      </c>
      <c r="J36" s="21">
        <f>+baten!J59/baten!J13*100</f>
        <v>22.977854908095424</v>
      </c>
      <c r="K36" s="21">
        <f>+baten!K59/baten!K13*100</f>
        <v>26.626127664162745</v>
      </c>
      <c r="L36" s="21">
        <f>+baten!L59/baten!L13*100</f>
        <v>27.429255265436435</v>
      </c>
      <c r="M36" s="21">
        <f>+baten!M59/baten!M13*100</f>
        <v>27.962292677515705</v>
      </c>
      <c r="N36" s="21">
        <f>+baten!N59/baten!N13*100</f>
        <v>29.540496089685497</v>
      </c>
      <c r="O36" s="21">
        <f>+baten!O59/baten!O13*100</f>
        <v>32.102019856213623</v>
      </c>
      <c r="P36" s="21">
        <f>+baten!P59/baten!P13*100</f>
        <v>32.302182841847795</v>
      </c>
      <c r="Q36" s="21">
        <f>+baten!Q59/baten!Q13*100</f>
        <v>32.965805975722589</v>
      </c>
      <c r="R36" s="21">
        <f>+baten!R59/baten!R13*100</f>
        <v>32.055912905453539</v>
      </c>
      <c r="S36" s="21">
        <f>+baten!S59/baten!S13*100</f>
        <v>31.727159408885829</v>
      </c>
      <c r="T36" s="21">
        <f>+baten!T59/baten!T13*100</f>
        <v>31.649238473524459</v>
      </c>
      <c r="U36" s="6">
        <f t="shared" si="0"/>
        <v>-0.65294436832333602</v>
      </c>
      <c r="V36" s="6">
        <f t="shared" si="1"/>
        <v>6.2047377777601866</v>
      </c>
    </row>
    <row r="37" spans="1:22" s="2" customFormat="1">
      <c r="A37" s="2" t="s">
        <v>8</v>
      </c>
      <c r="B37" s="5">
        <f>+baten!B60/baten!B14*100</f>
        <v>7.0102980439165252</v>
      </c>
      <c r="C37" s="5">
        <f>+baten!C60/baten!C14*100</f>
        <v>20.813627806602693</v>
      </c>
      <c r="D37" s="5">
        <f>+baten!D60/baten!D14*100</f>
        <v>21.487617613198648</v>
      </c>
      <c r="E37" s="5">
        <f>+baten!E60/baten!E14*100</f>
        <v>20.552106939928404</v>
      </c>
      <c r="F37" s="5">
        <f>+baten!F60/baten!F14*100</f>
        <v>20.886902293289097</v>
      </c>
      <c r="G37" s="21">
        <f>+baten!G60/baten!G14*100</f>
        <v>21.218693922134669</v>
      </c>
      <c r="H37" s="21">
        <f>+baten!H60/baten!H14*100</f>
        <v>21.948031578397028</v>
      </c>
      <c r="I37" s="21">
        <f>+baten!I60/baten!I14*100</f>
        <v>24.580523810493865</v>
      </c>
      <c r="J37" s="21">
        <f>+baten!J60/baten!J14*100</f>
        <v>27.417422261138057</v>
      </c>
      <c r="K37" s="21">
        <f>+baten!K60/baten!K14*100</f>
        <v>27.949840051183621</v>
      </c>
      <c r="L37" s="21">
        <f>+baten!L60/baten!L14*100</f>
        <v>29.308531339076289</v>
      </c>
      <c r="M37" s="21">
        <f>+baten!M60/baten!M14*100</f>
        <v>29.850212871748656</v>
      </c>
      <c r="N37" s="21">
        <f>+baten!N60/baten!N14*100</f>
        <v>26.927207334988097</v>
      </c>
      <c r="O37" s="21">
        <f>+baten!O60/baten!O14*100</f>
        <v>23.555515259581629</v>
      </c>
      <c r="P37" s="21">
        <f>+baten!P60/baten!P14*100</f>
        <v>22.205511939380234</v>
      </c>
      <c r="Q37" s="21">
        <f>+baten!Q60/baten!Q14*100</f>
        <v>22.105528906841705</v>
      </c>
      <c r="R37" s="21">
        <f>+baten!R60/baten!R14*100</f>
        <v>22.229992091109551</v>
      </c>
      <c r="S37" s="21">
        <f>+baten!S60/baten!S14*100</f>
        <v>21.881002432944964</v>
      </c>
      <c r="T37" s="21">
        <f>+baten!T60/baten!T14*100</f>
        <v>22.719355137589179</v>
      </c>
      <c r="U37" s="6">
        <f t="shared" si="0"/>
        <v>0.51384319820894575</v>
      </c>
      <c r="V37" s="6">
        <f t="shared" si="1"/>
        <v>1.5006612154545103</v>
      </c>
    </row>
    <row r="38" spans="1:22" s="2" customFormat="1">
      <c r="A38" s="2" t="s">
        <v>9</v>
      </c>
      <c r="B38" s="5">
        <f>+baten!B61/baten!B15*100</f>
        <v>16.500669169578096</v>
      </c>
      <c r="C38" s="5">
        <f>+baten!C61/baten!C15*100</f>
        <v>15.97736527734115</v>
      </c>
      <c r="D38" s="5">
        <f>+baten!D61/baten!D15*100</f>
        <v>17.906715018131798</v>
      </c>
      <c r="E38" s="5">
        <f>+baten!E61/baten!E15*100</f>
        <v>16.524221806114316</v>
      </c>
      <c r="F38" s="5">
        <f>+baten!F61/baten!F15*100</f>
        <v>17.785271162256279</v>
      </c>
      <c r="G38" s="21">
        <f>+baten!G61/baten!G15*100</f>
        <v>17.785271162256279</v>
      </c>
      <c r="H38" s="21">
        <f>+baten!H61/baten!H15*100</f>
        <v>17.58709954628895</v>
      </c>
      <c r="I38" s="21">
        <f>+baten!I61/baten!I15*100</f>
        <v>20.030064887656579</v>
      </c>
      <c r="J38" s="21">
        <f>+baten!J61/baten!J15*100</f>
        <v>22.365221579757939</v>
      </c>
      <c r="K38" s="21">
        <f>+baten!K61/baten!K15*100</f>
        <v>20.400139539707531</v>
      </c>
      <c r="L38" s="21">
        <f>+baten!L61/baten!L15*100</f>
        <v>25.136575492544523</v>
      </c>
      <c r="M38" s="21">
        <f>+baten!M61/baten!M15*100</f>
        <v>27.68994397633648</v>
      </c>
      <c r="N38" s="21">
        <f>+baten!N61/baten!N15*100</f>
        <v>26.310572869154715</v>
      </c>
      <c r="O38" s="21">
        <f>+baten!O61/baten!O15*100</f>
        <v>27.022614944133828</v>
      </c>
      <c r="P38" s="21">
        <f>+baten!P61/baten!P15*100</f>
        <v>24.755913245878279</v>
      </c>
      <c r="Q38" s="21">
        <f>+baten!Q61/baten!Q15*100</f>
        <v>29.649739671377372</v>
      </c>
      <c r="R38" s="21">
        <f>+baten!R61/baten!R15*100</f>
        <v>29.32805279235529</v>
      </c>
      <c r="S38" s="21">
        <f>+baten!S61/baten!S15*100</f>
        <v>28.67504880615035</v>
      </c>
      <c r="T38" s="21">
        <f>+baten!T61/baten!T15*100</f>
        <v>29.645854824563393</v>
      </c>
      <c r="U38" s="6">
        <f t="shared" si="0"/>
        <v>4.8899415786851144</v>
      </c>
      <c r="V38" s="6">
        <f t="shared" si="1"/>
        <v>11.860583662307114</v>
      </c>
    </row>
    <row r="39" spans="1:22" s="2" customFormat="1">
      <c r="A39" s="2" t="s">
        <v>10</v>
      </c>
      <c r="B39" s="5">
        <f>+baten!B62/baten!B16*100</f>
        <v>18.03768233185021</v>
      </c>
      <c r="C39" s="5">
        <f>+baten!C62/baten!C16*100</f>
        <v>17.814207115305543</v>
      </c>
      <c r="D39" s="5">
        <f>+baten!D62/baten!D16*100</f>
        <v>18.988464951197869</v>
      </c>
      <c r="E39" s="5">
        <f>+baten!E62/baten!E16*100</f>
        <v>19.090519090519091</v>
      </c>
      <c r="F39" s="5">
        <f>+baten!F62/baten!F16*100</f>
        <v>21.746361746361746</v>
      </c>
      <c r="G39" s="21">
        <f>+baten!G62/baten!G16*100</f>
        <v>21.746361746361746</v>
      </c>
      <c r="H39" s="21">
        <f>+baten!H62/baten!H16*100</f>
        <v>23.266932270916335</v>
      </c>
      <c r="I39" s="21">
        <f>+baten!I62/baten!I16*100</f>
        <v>24.404986777483941</v>
      </c>
      <c r="J39" s="21">
        <f>+baten!J62/baten!J16*100</f>
        <v>24.086799276672693</v>
      </c>
      <c r="K39" s="21">
        <f>+baten!K62/baten!K16*100</f>
        <v>25.191370911621437</v>
      </c>
      <c r="L39" s="21">
        <f>+baten!L62/baten!L16*100</f>
        <v>27.545114061967997</v>
      </c>
      <c r="M39" s="21">
        <f>+baten!M62/baten!M16*100</f>
        <v>30.838131797824698</v>
      </c>
      <c r="N39" s="21">
        <f>+baten!N62/baten!N16*100</f>
        <v>31.094292021444335</v>
      </c>
      <c r="O39" s="21">
        <f>+baten!O62/baten!O16*100</f>
        <v>30.53735255570118</v>
      </c>
      <c r="P39" s="21">
        <f>+baten!P62/baten!P16*100</f>
        <v>29.600503302925446</v>
      </c>
      <c r="Q39" s="21">
        <f>+baten!Q62/baten!Q16*100</f>
        <v>30.103157236636452</v>
      </c>
      <c r="R39" s="21">
        <f>+baten!R62/baten!R16*100</f>
        <v>29.20353982300885</v>
      </c>
      <c r="S39" s="21">
        <f>+baten!S62/baten!S16*100</f>
        <v>28.780345130155023</v>
      </c>
      <c r="T39" s="21">
        <f>+baten!T62/baten!T16*100</f>
        <v>28.141843971631207</v>
      </c>
      <c r="U39" s="6">
        <f t="shared" si="0"/>
        <v>-1.4586593312942391</v>
      </c>
      <c r="V39" s="6">
        <f t="shared" si="1"/>
        <v>6.3954822252694612</v>
      </c>
    </row>
    <row r="40" spans="1:22" s="2" customFormat="1">
      <c r="A40" s="2" t="s">
        <v>11</v>
      </c>
      <c r="B40" s="5">
        <f>+baten!B63/baten!B17*100</f>
        <v>22.150412888468125</v>
      </c>
      <c r="C40" s="5">
        <f>+baten!C63/baten!C17*100</f>
        <v>23.931304540047794</v>
      </c>
      <c r="D40" s="5">
        <f>+baten!D63/baten!D17*100</f>
        <v>24.816086316821973</v>
      </c>
      <c r="E40" s="5">
        <f>+baten!E63/baten!E17*100</f>
        <v>21.989735491512043</v>
      </c>
      <c r="F40" s="5">
        <f>+baten!F63/baten!F17*100</f>
        <v>25.253312548713946</v>
      </c>
      <c r="G40" s="21">
        <f>+baten!G63/baten!G17*100</f>
        <v>25.253312548713946</v>
      </c>
      <c r="H40" s="21">
        <f>+baten!H63/baten!H17*100</f>
        <v>24.066390041493772</v>
      </c>
      <c r="I40" s="21">
        <f>+baten!I63/baten!I17*100</f>
        <v>24.226612001490867</v>
      </c>
      <c r="J40" s="21">
        <f>+baten!J63/baten!J17*100</f>
        <v>23.579545454545457</v>
      </c>
      <c r="K40" s="21">
        <f>+baten!K63/baten!K17*100</f>
        <v>22.500895736295231</v>
      </c>
      <c r="L40" s="21">
        <f>+baten!L63/baten!L17*100</f>
        <v>24.96765847347995</v>
      </c>
      <c r="M40" s="21">
        <f>+baten!M63/baten!M17*100</f>
        <v>24.975798644724108</v>
      </c>
      <c r="N40" s="21">
        <f>+baten!N63/baten!N17*100</f>
        <v>26.602870813397132</v>
      </c>
      <c r="O40" s="21">
        <f>+baten!O63/baten!O17*100</f>
        <v>29.245585874799357</v>
      </c>
      <c r="P40" s="21">
        <f>+baten!P63/baten!P17*100</f>
        <v>28.535980148883379</v>
      </c>
      <c r="Q40" s="21">
        <f>+baten!Q63/baten!Q17*100</f>
        <v>27.344992050874406</v>
      </c>
      <c r="R40" s="21">
        <f>+baten!R63/baten!R17*100</f>
        <v>26.304141637685742</v>
      </c>
      <c r="S40" s="21">
        <f>+baten!S63/baten!S17*100</f>
        <v>24.961047055157369</v>
      </c>
      <c r="T40" s="21">
        <f>+baten!T63/baten!T17*100</f>
        <v>23.344838406024476</v>
      </c>
      <c r="U40" s="6">
        <f t="shared" si="0"/>
        <v>-5.1911417428589033</v>
      </c>
      <c r="V40" s="6">
        <f t="shared" si="1"/>
        <v>-1.9084741426894709</v>
      </c>
    </row>
    <row r="41" spans="1:22" s="2" customFormat="1">
      <c r="A41" s="2" t="s">
        <v>12</v>
      </c>
      <c r="B41" s="5">
        <f>+baten!B64/baten!B18*100</f>
        <v>24.685619951915086</v>
      </c>
      <c r="C41" s="5">
        <f>+baten!C64/baten!C18*100</f>
        <v>23.754588358678554</v>
      </c>
      <c r="D41" s="5">
        <f>+baten!D64/baten!D18*100</f>
        <v>23.107372587827811</v>
      </c>
      <c r="E41" s="5">
        <f>+baten!E64/baten!E18*100</f>
        <v>21.99074074074074</v>
      </c>
      <c r="F41" s="5">
        <f>+baten!F64/baten!F18*100</f>
        <v>23.115577889447238</v>
      </c>
      <c r="G41" s="21">
        <f>+baten!G64/baten!G18*100</f>
        <v>23.115577889447238</v>
      </c>
      <c r="H41" s="21">
        <f>+baten!H64/baten!H18*100</f>
        <v>24.001713409685273</v>
      </c>
      <c r="I41" s="21">
        <f>+baten!I64/baten!I18*100</f>
        <v>24.373952127849318</v>
      </c>
      <c r="J41" s="21">
        <f>+baten!J64/baten!J18*100</f>
        <v>27.011417898200179</v>
      </c>
      <c r="K41" s="21">
        <f>+baten!K64/baten!K18*100</f>
        <v>30.490325075931938</v>
      </c>
      <c r="L41" s="21">
        <f>+baten!L64/baten!L18*100</f>
        <v>32.050223261152553</v>
      </c>
      <c r="M41" s="21">
        <f>+baten!M64/baten!M18*100</f>
        <v>32.769797977029143</v>
      </c>
      <c r="N41" s="21">
        <f>+baten!N64/baten!N18*100</f>
        <v>32.393676943439978</v>
      </c>
      <c r="O41" s="21">
        <f>+baten!O64/baten!O18*100</f>
        <v>34.025515011723193</v>
      </c>
      <c r="P41" s="21">
        <f>+baten!P64/baten!P18*100</f>
        <v>34.329573818416051</v>
      </c>
      <c r="Q41" s="21">
        <f>+baten!Q64/baten!Q18*100</f>
        <v>32.486451984330614</v>
      </c>
      <c r="R41" s="21">
        <f>+baten!R64/baten!R18*100</f>
        <v>28.822272208963966</v>
      </c>
      <c r="S41" s="21">
        <f>+baten!S64/baten!S18*100</f>
        <v>26.976182205373728</v>
      </c>
      <c r="T41" s="21">
        <f>+baten!T64/baten!T18*100</f>
        <v>25.711241786496526</v>
      </c>
      <c r="U41" s="6">
        <f t="shared" si="0"/>
        <v>-8.6183320319195253</v>
      </c>
      <c r="V41" s="6">
        <f t="shared" si="1"/>
        <v>2.5956638970492882</v>
      </c>
    </row>
    <row r="42" spans="1:22" s="3" customFormat="1">
      <c r="A42" s="3" t="s">
        <v>14</v>
      </c>
      <c r="B42" s="7">
        <f>+baten!B65/baten!B19*100</f>
        <v>17.383958092678554</v>
      </c>
      <c r="C42" s="7">
        <f>+baten!C65/baten!C19*100</f>
        <v>17.341837111842743</v>
      </c>
      <c r="D42" s="7">
        <f>+baten!D65/baten!D19*100</f>
        <v>18.564610743604526</v>
      </c>
      <c r="E42" s="7">
        <f>+baten!E65/baten!E19*100</f>
        <v>17.983432439190814</v>
      </c>
      <c r="F42" s="7">
        <f>+baten!F65/baten!F19*100</f>
        <v>18.907449315451572</v>
      </c>
      <c r="G42" s="23">
        <f>+baten!G65/baten!G19*100</f>
        <v>22.07467447446038</v>
      </c>
      <c r="H42" s="23">
        <f>+baten!H65/baten!H19*100</f>
        <v>22.189192834312841</v>
      </c>
      <c r="I42" s="23">
        <f>+baten!I65/baten!I19*100</f>
        <v>22.419334364253238</v>
      </c>
      <c r="J42" s="23">
        <f>+baten!J65/baten!J19*100</f>
        <v>22.965545574430191</v>
      </c>
      <c r="K42" s="23">
        <f>+baten!K65/baten!K19*100</f>
        <v>23.92675139869208</v>
      </c>
      <c r="L42" s="23">
        <f>+baten!L65/baten!L19*100</f>
        <v>25.249183854071845</v>
      </c>
      <c r="M42" s="23">
        <f>+baten!M65/baten!M19*100</f>
        <v>26.20178092671598</v>
      </c>
      <c r="N42" s="23">
        <f>+baten!N65/baten!N19*100</f>
        <v>26.560251096958854</v>
      </c>
      <c r="O42" s="23">
        <f>+baten!O65/baten!O19*100</f>
        <v>26.990673859016027</v>
      </c>
      <c r="P42" s="23">
        <f>+baten!P65/baten!P19*100</f>
        <v>26.575726033754059</v>
      </c>
      <c r="Q42" s="23">
        <f>+baten!Q65/baten!Q19*100</f>
        <v>27.154281536574931</v>
      </c>
      <c r="R42" s="23">
        <f>+baten!R65/baten!R19*100</f>
        <v>27.961285490061321</v>
      </c>
      <c r="S42" s="23">
        <f>+baten!S65/baten!S19*100</f>
        <v>27.006993249784006</v>
      </c>
      <c r="T42" s="23">
        <f>+baten!T65/baten!T19*100</f>
        <v>27.084371571266253</v>
      </c>
      <c r="U42" s="6">
        <f t="shared" si="0"/>
        <v>0.50864553751219432</v>
      </c>
      <c r="V42" s="6">
        <f t="shared" si="1"/>
        <v>5.0096970968058727</v>
      </c>
    </row>
    <row r="43" spans="1:22" s="2" customFormat="1">
      <c r="A43" s="2" t="s">
        <v>13</v>
      </c>
      <c r="B43" s="5">
        <f>+baten!B66/baten!B20*100</f>
        <v>0.72602065912444658</v>
      </c>
      <c r="C43" s="5">
        <f>+baten!C66/baten!C20*100</f>
        <v>0.83171926626409931</v>
      </c>
      <c r="D43" s="5">
        <f>+baten!D66/baten!D20*100</f>
        <v>0.70685848586283029</v>
      </c>
      <c r="E43" s="5">
        <f>+baten!E66/baten!E20*100</f>
        <v>1.5302553340328786</v>
      </c>
      <c r="F43" s="5">
        <f>+baten!F66/baten!F20*100</f>
        <v>6.4398795026278686</v>
      </c>
      <c r="G43" s="21">
        <f>+baten!G66/baten!G20*100</f>
        <v>6.6877444046925705</v>
      </c>
      <c r="H43" s="21">
        <f>+baten!H66/baten!H20*100</f>
        <v>5.6977297444263195</v>
      </c>
      <c r="I43" s="21">
        <f>+baten!I66/baten!I20*100</f>
        <v>5.2089847381141512</v>
      </c>
      <c r="J43" s="21">
        <f>+baten!J66/baten!J20*100</f>
        <v>8.6485610052695581</v>
      </c>
      <c r="K43" s="21">
        <f>+baten!K66/baten!K20*100</f>
        <v>7.0633791686423271</v>
      </c>
      <c r="L43" s="21">
        <f>+baten!L66/baten!L20*100</f>
        <v>7.1803123249098517</v>
      </c>
      <c r="M43" s="21">
        <f>+baten!M66/baten!M20*100</f>
        <v>5.4803529347289963</v>
      </c>
      <c r="N43" s="21">
        <f>+baten!N66/baten!N20*100</f>
        <v>4.9974646458955441</v>
      </c>
      <c r="O43" s="21">
        <f>+baten!O66/baten!O20*100</f>
        <v>7.2856221792392013</v>
      </c>
      <c r="P43" s="21">
        <f>+baten!P66/baten!P20*100</f>
        <v>6.3007888961385596</v>
      </c>
      <c r="Q43" s="21">
        <f>+baten!Q66/baten!Q20*100</f>
        <v>6.2796451251989476</v>
      </c>
      <c r="R43" s="21">
        <f>+baten!R66/baten!R20*100</f>
        <v>7.4762658227848098</v>
      </c>
      <c r="S43" s="21">
        <f>+baten!S66/baten!S20*100</f>
        <v>8.5400595371466999</v>
      </c>
      <c r="T43" s="21">
        <f>+baten!T66/baten!T20*100</f>
        <v>5.6039448822526392</v>
      </c>
    </row>
    <row r="44" spans="1:22" s="2" customFormat="1">
      <c r="A44" s="2" t="s">
        <v>64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21">
        <f>+baten!M67/baten!M21*100</f>
        <v>11.103518961393918</v>
      </c>
      <c r="N44" s="21">
        <f>+baten!N67/baten!N21*100</f>
        <v>9.2939417919634231</v>
      </c>
      <c r="O44" s="21">
        <f>+baten!O67/baten!O21*100</f>
        <v>8.1343086278311461</v>
      </c>
      <c r="P44" s="21">
        <f>+baten!P67/baten!P21*100</f>
        <v>6.8442543262687145</v>
      </c>
      <c r="Q44" s="21">
        <f>+baten!Q67/baten!Q21*100</f>
        <v>8.6231136938794641</v>
      </c>
      <c r="R44" s="21">
        <f>+baten!R67/baten!R21*100</f>
        <v>7.2433703281125732</v>
      </c>
      <c r="S44" s="21">
        <f>+baten!S67/baten!S21*100</f>
        <v>4.8134857161800406</v>
      </c>
      <c r="T44" s="21">
        <f>+baten!T67/baten!T21*100</f>
        <v>4.8411214953271031</v>
      </c>
    </row>
    <row r="45" spans="1:22" s="2" customFormat="1">
      <c r="A45" s="2" t="s">
        <v>65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21">
        <f>+baten!M68/baten!M22*100</f>
        <v>0.73313782991202348</v>
      </c>
      <c r="N45" s="21">
        <f>+baten!N68/baten!N22*100</f>
        <v>0.59760956175298807</v>
      </c>
      <c r="O45" s="21">
        <f>+baten!O68/baten!O22*100</f>
        <v>0.68337129840546695</v>
      </c>
      <c r="P45" s="21">
        <f>+baten!P68/baten!P22*100</f>
        <v>0.63184498736310024</v>
      </c>
      <c r="Q45" s="21">
        <f>+baten!Q68/baten!Q22*100</f>
        <v>0.63317855635289144</v>
      </c>
      <c r="R45" s="21">
        <f>+baten!R68/baten!R22*100</f>
        <v>0.66769727705195159</v>
      </c>
      <c r="S45" s="21">
        <f>+baten!S68/baten!S22*100</f>
        <v>0.6848105367121271</v>
      </c>
      <c r="T45" s="21">
        <f>+baten!T68/baten!T22*100</f>
        <v>0.70568700705687015</v>
      </c>
    </row>
    <row r="46" spans="1:22" s="2" customFormat="1">
      <c r="A46" s="2" t="s">
        <v>66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21">
        <f>+baten!M69/baten!M23*100</f>
        <v>7.7730496453900715</v>
      </c>
      <c r="N46" s="21">
        <f>+baten!N69/baten!N23*100</f>
        <v>3.110372942775177</v>
      </c>
      <c r="O46" s="21">
        <f>+baten!O69/baten!O23*100</f>
        <v>3.5861161375226192</v>
      </c>
      <c r="P46" s="21">
        <f>+baten!P69/baten!P23*100</f>
        <v>3.6834094368340939</v>
      </c>
      <c r="Q46" s="21">
        <f>+baten!Q69/baten!Q23*100</f>
        <v>3.8132412550668073</v>
      </c>
      <c r="R46" s="21">
        <f>+baten!R69/baten!R23*100</f>
        <v>9.485479263961512</v>
      </c>
      <c r="S46" s="21">
        <f>+baten!S69/baten!S23*100</f>
        <v>9.2668602346526345</v>
      </c>
      <c r="T46" s="21">
        <f>+baten!T69/baten!T23*100</f>
        <v>13.893208916537066</v>
      </c>
    </row>
    <row r="47" spans="1:22" s="2" customFormat="1">
      <c r="A47" s="2" t="s">
        <v>67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21">
        <f>+baten!M70/baten!M24*100</f>
        <v>0</v>
      </c>
      <c r="N47" s="21">
        <f>+baten!N70/baten!N24*100</f>
        <v>0</v>
      </c>
      <c r="O47" s="21">
        <f>+baten!O70/baten!O24*100</f>
        <v>0</v>
      </c>
      <c r="P47" s="21">
        <f>+baten!P70/baten!P24*100</f>
        <v>0</v>
      </c>
      <c r="Q47" s="21">
        <f>+baten!Q70/baten!Q24*100</f>
        <v>0</v>
      </c>
      <c r="R47" s="21">
        <f>+baten!R70/baten!R24*100</f>
        <v>0</v>
      </c>
      <c r="S47" s="21">
        <f>+baten!S70/baten!S24*100</f>
        <v>0</v>
      </c>
      <c r="T47" s="21">
        <f>+baten!T70/baten!T24*100</f>
        <v>0</v>
      </c>
    </row>
    <row r="48" spans="1:22" s="3" customFormat="1">
      <c r="A48" s="3" t="s">
        <v>63</v>
      </c>
      <c r="B48" s="7">
        <f>+baten!B71/baten!B25*100</f>
        <v>17.170921372097524</v>
      </c>
      <c r="C48" s="7">
        <f>+baten!C71/baten!C25*100</f>
        <v>17.138378246322461</v>
      </c>
      <c r="D48" s="7">
        <f>+baten!D71/baten!D25*100</f>
        <v>18.345212556166818</v>
      </c>
      <c r="E48" s="7">
        <f>+baten!E71/baten!E25*100</f>
        <v>17.786450699742876</v>
      </c>
      <c r="F48" s="7">
        <f>+baten!F71/baten!F25*100</f>
        <v>18.74994180079474</v>
      </c>
      <c r="G48" s="23">
        <f>+baten!G71/baten!G25*100</f>
        <v>21.85647697945231</v>
      </c>
      <c r="H48" s="23">
        <f>+baten!H71/baten!H25*100</f>
        <v>21.969187076263356</v>
      </c>
      <c r="I48" s="23">
        <f>+baten!I71/baten!I25*100</f>
        <v>22.196279441642432</v>
      </c>
      <c r="J48" s="23">
        <f>+baten!J71/baten!J25*100</f>
        <v>22.780400261929238</v>
      </c>
      <c r="K48" s="23">
        <f>+baten!K71/baten!K25*100</f>
        <v>23.731822198690679</v>
      </c>
      <c r="L48" s="23">
        <f>+baten!L71/baten!L25*100</f>
        <v>25.029981468219649</v>
      </c>
      <c r="M48" s="23">
        <f>+baten!M71/baten!M25*100</f>
        <v>25.871278550854136</v>
      </c>
      <c r="N48" s="23">
        <f>+baten!N71/baten!N25*100</f>
        <v>26.226961453823392</v>
      </c>
      <c r="O48" s="23">
        <f>+baten!O71/baten!O25*100</f>
        <v>26.689868442726013</v>
      </c>
      <c r="P48" s="23">
        <f>+baten!P71/baten!P25*100</f>
        <v>26.27746811593169</v>
      </c>
      <c r="Q48" s="23">
        <f>+baten!Q71/baten!Q25*100</f>
        <v>26.86587796395073</v>
      </c>
      <c r="R48" s="23">
        <f>+baten!R71/baten!R25*100</f>
        <v>27.685164929233995</v>
      </c>
      <c r="S48" s="23">
        <f>+baten!S71/baten!S25*100</f>
        <v>26.754090337092546</v>
      </c>
      <c r="T48" s="23">
        <f>+baten!T71/baten!T25*100</f>
        <v>26.808131712702103</v>
      </c>
    </row>
    <row r="49" spans="1:20" s="3" customFormat="1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0" s="2" customFormat="1">
      <c r="A50" s="3" t="s">
        <v>51</v>
      </c>
    </row>
    <row r="51" spans="1:20" s="2" customFormat="1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</row>
    <row r="52" spans="1:20" s="2" customFormat="1">
      <c r="A52" s="2" t="s">
        <v>0</v>
      </c>
      <c r="B52" s="5">
        <f>+baten!B75/baten!B6*100</f>
        <v>4.9781452839973328</v>
      </c>
      <c r="C52" s="5">
        <f>+baten!C75/baten!C6*100</f>
        <v>4.801502145922746</v>
      </c>
      <c r="D52" s="5">
        <f>+baten!D75/baten!D6*100</f>
        <v>4.8269137006338374</v>
      </c>
      <c r="E52" s="5">
        <f>+baten!E75/baten!E6*100</f>
        <v>5.9185859667916452</v>
      </c>
      <c r="F52" s="5">
        <f>+baten!F75/baten!F6*100</f>
        <v>6.3450445726271631</v>
      </c>
      <c r="G52" s="21">
        <f>+baten!G75/baten!G6*100</f>
        <v>8.8224571636893891</v>
      </c>
      <c r="H52" s="21">
        <f>+baten!H75/baten!H6*100</f>
        <v>8.7737478411053527</v>
      </c>
      <c r="I52" s="21">
        <f>+baten!I75/baten!I6*100</f>
        <v>8.9064649243466292</v>
      </c>
      <c r="J52" s="21">
        <f>+baten!J75/baten!J6*100</f>
        <v>8.8733798604187442</v>
      </c>
      <c r="K52" s="21">
        <f>+baten!K75/baten!K6*100</f>
        <v>6.4176025670410271</v>
      </c>
      <c r="L52" s="21">
        <f>+baten!L75/baten!L6*100</f>
        <v>6.0485558811218079</v>
      </c>
      <c r="M52" s="21">
        <f>+baten!M75/baten!M6*100</f>
        <v>6.2753036437246958</v>
      </c>
      <c r="N52" s="21">
        <f>+baten!N75/baten!N6*100</f>
        <v>7.0720808237808424</v>
      </c>
      <c r="O52" s="21">
        <f>+baten!O75/baten!O6*100</f>
        <v>7.5890251021599537</v>
      </c>
      <c r="P52" s="21">
        <f>+baten!P75/baten!P6*100</f>
        <v>8.4106838416366738</v>
      </c>
      <c r="Q52" s="21">
        <f>+baten!Q75/baten!Q6*100</f>
        <v>9.1886082751209042</v>
      </c>
      <c r="R52" s="21">
        <f>+baten!R75/baten!R6*100</f>
        <v>9.6340425531914899</v>
      </c>
      <c r="S52" s="21">
        <f>+baten!S75/baten!S6*100</f>
        <v>10.188113867154986</v>
      </c>
      <c r="T52" s="21">
        <f>+baten!T75/baten!T6*100</f>
        <v>10.314404876483799</v>
      </c>
    </row>
    <row r="53" spans="1:20" s="2" customFormat="1">
      <c r="A53" s="2" t="s">
        <v>1</v>
      </c>
      <c r="B53" s="5">
        <f>+baten!B76/baten!B7*100</f>
        <v>5.0288806504466699</v>
      </c>
      <c r="C53" s="5">
        <f>+baten!C76/baten!C7*100</f>
        <v>4.6084493998406941</v>
      </c>
      <c r="D53" s="5">
        <f>+baten!D76/baten!D7*100</f>
        <v>4.7317672708264755</v>
      </c>
      <c r="E53" s="5">
        <f>+baten!E76/baten!E7*100</f>
        <v>4.8112065178196044</v>
      </c>
      <c r="F53" s="5">
        <f>+baten!F76/baten!F7*100</f>
        <v>5.4434288347799367</v>
      </c>
      <c r="G53" s="21">
        <f>+baten!G76/baten!G7*100</f>
        <v>6.2609881809138273</v>
      </c>
      <c r="H53" s="21">
        <f>+baten!H76/baten!H7*100</f>
        <v>6.6487723085952997</v>
      </c>
      <c r="I53" s="21">
        <f>+baten!I76/baten!I7*100</f>
        <v>6.8260307122519386</v>
      </c>
      <c r="J53" s="21">
        <f>+baten!J76/baten!J7*100</f>
        <v>6.6150734948178007</v>
      </c>
      <c r="K53" s="21">
        <f>+baten!K76/baten!K7*100</f>
        <v>6.1436895963615683</v>
      </c>
      <c r="L53" s="21">
        <f>+baten!L76/baten!L7*100</f>
        <v>5.8557682836420568</v>
      </c>
      <c r="M53" s="21">
        <f>+baten!M76/baten!M7*100</f>
        <v>6.3898322046902631</v>
      </c>
      <c r="N53" s="21">
        <f>+baten!N76/baten!N7*100</f>
        <v>6.5505620613172013</v>
      </c>
      <c r="O53" s="21">
        <f>+baten!O76/baten!O7*100</f>
        <v>6.9260794418790352</v>
      </c>
      <c r="P53" s="21">
        <f>+baten!P76/baten!P7*100</f>
        <v>6.8877229640394333</v>
      </c>
      <c r="Q53" s="21">
        <f>+baten!Q76/baten!Q7*100</f>
        <v>7.1672273668483291</v>
      </c>
      <c r="R53" s="21">
        <f>+baten!R76/baten!R7*100</f>
        <v>7.2346336947735681</v>
      </c>
      <c r="S53" s="21">
        <f>+baten!S76/baten!S7*100</f>
        <v>7.634533316588235</v>
      </c>
      <c r="T53" s="21">
        <f>+baten!T76/baten!T7*100</f>
        <v>7.8018005177122571</v>
      </c>
    </row>
    <row r="54" spans="1:20" s="2" customFormat="1">
      <c r="A54" s="2" t="s">
        <v>2</v>
      </c>
      <c r="B54" s="5">
        <f>+baten!B77/baten!B8*100</f>
        <v>5.8675105846127531</v>
      </c>
      <c r="C54" s="5">
        <f>+baten!C77/baten!C8*100</f>
        <v>5.7348502437891806</v>
      </c>
      <c r="D54" s="5">
        <f>+baten!D77/baten!D8*100</f>
        <v>5.5811658377592233</v>
      </c>
      <c r="E54" s="5">
        <f>+baten!E77/baten!E8*100</f>
        <v>5.9099235333802591</v>
      </c>
      <c r="F54" s="5">
        <f>+baten!F77/baten!F8*100</f>
        <v>6.4313614931398266</v>
      </c>
      <c r="G54" s="21">
        <f>+baten!G77/baten!G8*100</f>
        <v>7.4718686435951183</v>
      </c>
      <c r="H54" s="21">
        <f>+baten!H77/baten!H8*100</f>
        <v>7.8078663777910409</v>
      </c>
      <c r="I54" s="21">
        <f>+baten!I77/baten!I8*100</f>
        <v>7.8993016546381094</v>
      </c>
      <c r="J54" s="21">
        <f>+baten!J77/baten!J8*100</f>
        <v>8.3939571032249827</v>
      </c>
      <c r="K54" s="21">
        <f>+baten!K77/baten!K8*100</f>
        <v>7.9165252388110368</v>
      </c>
      <c r="L54" s="21">
        <f>+baten!L77/baten!L8*100</f>
        <v>7.5887464859491409</v>
      </c>
      <c r="M54" s="21">
        <f>+baten!M77/baten!M8*100</f>
        <v>8.2114816054444528</v>
      </c>
      <c r="N54" s="21">
        <f>+baten!N77/baten!N8*100</f>
        <v>7.9101237061348142</v>
      </c>
      <c r="O54" s="21">
        <f>+baten!O77/baten!O8*100</f>
        <v>8.882278844522185</v>
      </c>
      <c r="P54" s="21">
        <f>+baten!P77/baten!P8*100</f>
        <v>7.7484123068730852</v>
      </c>
      <c r="Q54" s="21">
        <f>+baten!Q77/baten!Q8*100</f>
        <v>8.4349804565805027</v>
      </c>
      <c r="R54" s="21">
        <f>+baten!R77/baten!R8*100</f>
        <v>9.2528067781900543</v>
      </c>
      <c r="S54" s="21">
        <f>+baten!S77/baten!S8*100</f>
        <v>9.3180474066410444</v>
      </c>
      <c r="T54" s="21">
        <f>+baten!T77/baten!T8*100</f>
        <v>9.8370027593843812</v>
      </c>
    </row>
    <row r="55" spans="1:20" s="2" customFormat="1">
      <c r="A55" s="2" t="s">
        <v>3</v>
      </c>
      <c r="B55" s="5">
        <f>+baten!B78/baten!B9*100</f>
        <v>6.4741648907215605</v>
      </c>
      <c r="C55" s="5">
        <f>+baten!C78/baten!C9*100</f>
        <v>5.9085838171297107</v>
      </c>
      <c r="D55" s="5">
        <f>+baten!D78/baten!D9*100</f>
        <v>5.8456299659477873</v>
      </c>
      <c r="E55" s="5">
        <f>+baten!E78/baten!E9*100</f>
        <v>6.2716840138777696</v>
      </c>
      <c r="F55" s="5">
        <f>+baten!F78/baten!F9*100</f>
        <v>6.3387175721977478</v>
      </c>
      <c r="G55" s="21">
        <f>+baten!G78/baten!G9*100</f>
        <v>7.6378649365968734</v>
      </c>
      <c r="H55" s="21">
        <f>+baten!H78/baten!H9*100</f>
        <v>7.9116578138104563</v>
      </c>
      <c r="I55" s="21">
        <f>+baten!I78/baten!I9*100</f>
        <v>8.1102783725910061</v>
      </c>
      <c r="J55" s="21">
        <f>+baten!J78/baten!J9*100</f>
        <v>7.6304241833252071</v>
      </c>
      <c r="K55" s="21">
        <f>+baten!K78/baten!K9*100</f>
        <v>7.2892938496583142</v>
      </c>
      <c r="L55" s="21">
        <f>+baten!L78/baten!L9*100</f>
        <v>14.69457496796241</v>
      </c>
      <c r="M55" s="21">
        <f>+baten!M78/baten!M9*100</f>
        <v>15.045800038978758</v>
      </c>
      <c r="N55" s="21">
        <f>+baten!N78/baten!N9*100</f>
        <v>14.49382260741287</v>
      </c>
      <c r="O55" s="21">
        <f>+baten!O78/baten!O9*100</f>
        <v>14.455372054184451</v>
      </c>
      <c r="P55" s="21">
        <f>+baten!P78/baten!P9*100</f>
        <v>15.255501678478179</v>
      </c>
      <c r="Q55" s="21">
        <f>+baten!Q78/baten!Q9*100</f>
        <v>8.4089646230783472</v>
      </c>
      <c r="R55" s="21">
        <f>+baten!R78/baten!R9*100</f>
        <v>8.8973109547013163</v>
      </c>
      <c r="S55" s="21">
        <f>+baten!S78/baten!S9*100</f>
        <v>9.1386910817226177</v>
      </c>
      <c r="T55" s="21">
        <f>+baten!T78/baten!T9*100</f>
        <v>9.5284552845528463</v>
      </c>
    </row>
    <row r="56" spans="1:20" s="2" customFormat="1">
      <c r="A56" s="2" t="s">
        <v>4</v>
      </c>
      <c r="B56" s="5">
        <f>+baten!B79/baten!B10*100</f>
        <v>6.1533048867398579</v>
      </c>
      <c r="C56" s="5">
        <f>+baten!C79/baten!C10*100</f>
        <v>5.6981042894039406</v>
      </c>
      <c r="D56" s="5">
        <f>+baten!D79/baten!D10*100</f>
        <v>5.5579728839926217</v>
      </c>
      <c r="E56" s="5">
        <f>+baten!E79/baten!E10*100</f>
        <v>5.6586601818751046</v>
      </c>
      <c r="F56" s="5">
        <f>+baten!F79/baten!F10*100</f>
        <v>5.6308787245505485</v>
      </c>
      <c r="G56" s="21">
        <f>+baten!G79/baten!G10*100</f>
        <v>7.2880302020874961</v>
      </c>
      <c r="H56" s="21">
        <f>+baten!H79/baten!H10*100</f>
        <v>7.1723298423825215</v>
      </c>
      <c r="I56" s="21">
        <f>+baten!I79/baten!I10*100</f>
        <v>7.3362642780836556</v>
      </c>
      <c r="J56" s="21">
        <f>+baten!J79/baten!J10*100</f>
        <v>6.9235326336027176</v>
      </c>
      <c r="K56" s="21">
        <f>+baten!K79/baten!K10*100</f>
        <v>5.8646531525023402</v>
      </c>
      <c r="L56" s="21">
        <f>+baten!L79/baten!L10*100</f>
        <v>6.7859967376797972</v>
      </c>
      <c r="M56" s="21">
        <f>+baten!M79/baten!M10*100</f>
        <v>7.1387934849027586</v>
      </c>
      <c r="N56" s="21">
        <f>+baten!N79/baten!N10*100</f>
        <v>7.7534571269666088</v>
      </c>
      <c r="O56" s="21">
        <f>+baten!O79/baten!O10*100</f>
        <v>8.1739224009764317</v>
      </c>
      <c r="P56" s="21">
        <f>+baten!P79/baten!P10*100</f>
        <v>8.4504995263112566</v>
      </c>
      <c r="Q56" s="21">
        <f>+baten!Q79/baten!Q10*100</f>
        <v>8.4407984115372567</v>
      </c>
      <c r="R56" s="21">
        <f>+baten!R79/baten!R10*100</f>
        <v>8.7092928559514107</v>
      </c>
      <c r="S56" s="21">
        <f>+baten!S79/baten!S10*100</f>
        <v>9.1458772111971349</v>
      </c>
      <c r="T56" s="21">
        <f>+baten!T79/baten!T10*100</f>
        <v>9.4024913619794006</v>
      </c>
    </row>
    <row r="57" spans="1:20" s="2" customFormat="1">
      <c r="A57" s="2" t="s">
        <v>5</v>
      </c>
      <c r="B57" s="5">
        <f>+baten!B80/baten!B11*100</f>
        <v>6.2627897881783703</v>
      </c>
      <c r="C57" s="5">
        <f>+baten!C80/baten!C11*100</f>
        <v>5.5600649350649345</v>
      </c>
      <c r="D57" s="5">
        <f>+baten!D80/baten!D11*100</f>
        <v>5.5220688314213495</v>
      </c>
      <c r="E57" s="5">
        <f>+baten!E80/baten!E11*100</f>
        <v>5.666729006919768</v>
      </c>
      <c r="F57" s="5">
        <f>+baten!F80/baten!F11*100</f>
        <v>6.0925925925925926</v>
      </c>
      <c r="G57" s="21">
        <f>+baten!G80/baten!G11*100</f>
        <v>7.9893152015541524</v>
      </c>
      <c r="H57" s="21">
        <f>+baten!H80/baten!H11*100</f>
        <v>8.1788693234476355</v>
      </c>
      <c r="I57" s="21">
        <f>+baten!I80/baten!I11*100</f>
        <v>9.0341959334565622</v>
      </c>
      <c r="J57" s="21">
        <f>+baten!J80/baten!J11*100</f>
        <v>9.3378995433789953</v>
      </c>
      <c r="K57" s="21">
        <f>+baten!K80/baten!K11*100</f>
        <v>8.5898624708397193</v>
      </c>
      <c r="L57" s="21">
        <f>+baten!L80/baten!L11*100</f>
        <v>8.6164455384834131</v>
      </c>
      <c r="M57" s="21">
        <f>+baten!M80/baten!M11*100</f>
        <v>9.0020117437835108</v>
      </c>
      <c r="N57" s="21">
        <f>+baten!N80/baten!N11*100</f>
        <v>9.7542874201763503</v>
      </c>
      <c r="O57" s="21">
        <f>+baten!O80/baten!O11*100</f>
        <v>9.5921696574225113</v>
      </c>
      <c r="P57" s="21">
        <f>+baten!P80/baten!P11*100</f>
        <v>10.107095046854083</v>
      </c>
      <c r="Q57" s="21">
        <f>+baten!Q80/baten!Q11*100</f>
        <v>10.579176431201876</v>
      </c>
      <c r="R57" s="21">
        <f>+baten!R80/baten!R11*100</f>
        <v>9.2206520218273393</v>
      </c>
      <c r="S57" s="21">
        <f>+baten!S80/baten!S11*100</f>
        <v>9.1474715382578751</v>
      </c>
      <c r="T57" s="21">
        <f>+baten!T80/baten!T11*100</f>
        <v>9.9108547456738325</v>
      </c>
    </row>
    <row r="58" spans="1:20" s="2" customFormat="1">
      <c r="A58" s="2" t="s">
        <v>6</v>
      </c>
      <c r="B58" s="5">
        <f>+baten!B81/baten!B12*100</f>
        <v>5.2361586243442666</v>
      </c>
      <c r="C58" s="5">
        <f>+baten!C81/baten!C12*100</f>
        <v>5.5132422495804789</v>
      </c>
      <c r="D58" s="5">
        <f>+baten!D81/baten!D12*100</f>
        <v>5.5232558139534884</v>
      </c>
      <c r="E58" s="5">
        <f>+baten!E81/baten!E12*100</f>
        <v>5.8532563891178908</v>
      </c>
      <c r="F58" s="5">
        <f>+baten!F81/baten!F12*100</f>
        <v>6.1774023231256594</v>
      </c>
      <c r="G58" s="21">
        <f>+baten!G81/baten!G12*100</f>
        <v>8.327402135231317</v>
      </c>
      <c r="H58" s="21">
        <f>+baten!H81/baten!H12*100</f>
        <v>8.344640434192673</v>
      </c>
      <c r="I58" s="21">
        <f>+baten!I81/baten!I12*100</f>
        <v>8.6658354114713223</v>
      </c>
      <c r="J58" s="21">
        <f>+baten!J81/baten!J12*100</f>
        <v>8.7665333743463538</v>
      </c>
      <c r="K58" s="21">
        <f>+baten!K81/baten!K12*100</f>
        <v>7.9026593075765179</v>
      </c>
      <c r="L58" s="21">
        <f>+baten!L81/baten!L12*100</f>
        <v>8.3551535348726489</v>
      </c>
      <c r="M58" s="21">
        <f>+baten!M81/baten!M12*100</f>
        <v>9.017527675276753</v>
      </c>
      <c r="N58" s="21">
        <f>+baten!N81/baten!N12*100</f>
        <v>8.5925603654557321</v>
      </c>
      <c r="O58" s="21">
        <f>+baten!O81/baten!O12*100</f>
        <v>9.3537063803427625</v>
      </c>
      <c r="P58" s="21">
        <f>+baten!P81/baten!P12*100</f>
        <v>8.9741920685401126</v>
      </c>
      <c r="Q58" s="21">
        <f>+baten!Q81/baten!Q12*100</f>
        <v>8.9566649745667029</v>
      </c>
      <c r="R58" s="21">
        <f>+baten!R81/baten!R12*100</f>
        <v>9.6818714216678003</v>
      </c>
      <c r="S58" s="21">
        <f>+baten!S81/baten!S12*100</f>
        <v>9.2085143370926286</v>
      </c>
      <c r="T58" s="21">
        <f>+baten!T81/baten!T12*100</f>
        <v>9.2583837681340633</v>
      </c>
    </row>
    <row r="59" spans="1:20" s="2" customFormat="1">
      <c r="A59" s="2" t="s">
        <v>7</v>
      </c>
      <c r="B59" s="5">
        <f>+baten!B82/baten!B13*100</f>
        <v>4.5778128455651785</v>
      </c>
      <c r="C59" s="5">
        <f>+baten!C82/baten!C13*100</f>
        <v>4.4688481584107427</v>
      </c>
      <c r="D59" s="5">
        <f>+baten!D82/baten!D13*100</f>
        <v>4.6610841381185013</v>
      </c>
      <c r="E59" s="5">
        <f>+baten!E82/baten!E13*100</f>
        <v>4.7852949973827874</v>
      </c>
      <c r="F59" s="5">
        <f>+baten!F82/baten!F13*100</f>
        <v>5.1938814251668468</v>
      </c>
      <c r="G59" s="21">
        <f>+baten!G82/baten!G13*100</f>
        <v>6.2823502723578244</v>
      </c>
      <c r="H59" s="21">
        <f>+baten!H82/baten!H13*100</f>
        <v>6.1579603933512468</v>
      </c>
      <c r="I59" s="21">
        <f>+baten!I82/baten!I13*100</f>
        <v>6.1134505821154326</v>
      </c>
      <c r="J59" s="21">
        <f>+baten!J82/baten!J13*100</f>
        <v>6.3142843175596406</v>
      </c>
      <c r="K59" s="21">
        <f>+baten!K82/baten!K13*100</f>
        <v>5.9537073644107394</v>
      </c>
      <c r="L59" s="21">
        <f>+baten!L82/baten!L13*100</f>
        <v>5.8454240172223768</v>
      </c>
      <c r="M59" s="21">
        <f>+baten!M82/baten!M13*100</f>
        <v>5.9675186215340119</v>
      </c>
      <c r="N59" s="21">
        <f>+baten!N82/baten!N13*100</f>
        <v>5.8712962579050352</v>
      </c>
      <c r="O59" s="21">
        <f>+baten!O82/baten!O13*100</f>
        <v>5.8866826429305039</v>
      </c>
      <c r="P59" s="21">
        <f>+baten!P82/baten!P13*100</f>
        <v>5.9349300844524437</v>
      </c>
      <c r="Q59" s="21">
        <f>+baten!Q82/baten!Q13*100</f>
        <v>6.3230157109667733</v>
      </c>
      <c r="R59" s="21">
        <f>+baten!R82/baten!R13*100</f>
        <v>6.6380304657359916</v>
      </c>
      <c r="S59" s="21">
        <f>+baten!S82/baten!S13*100</f>
        <v>6.9245222660602064</v>
      </c>
      <c r="T59" s="21">
        <f>+baten!T82/baten!T13*100</f>
        <v>7.118268529276663</v>
      </c>
    </row>
    <row r="60" spans="1:20" s="2" customFormat="1">
      <c r="A60" s="2" t="s">
        <v>8</v>
      </c>
      <c r="B60" s="5">
        <f>+baten!B83/baten!B14*100</f>
        <v>3.6953086688824714</v>
      </c>
      <c r="C60" s="5">
        <f>+baten!C83/baten!C14*100</f>
        <v>10.271362321502366</v>
      </c>
      <c r="D60" s="5">
        <f>+baten!D83/baten!D14*100</f>
        <v>11.100435396054602</v>
      </c>
      <c r="E60" s="5">
        <f>+baten!E83/baten!E14*100</f>
        <v>11.850921273031826</v>
      </c>
      <c r="F60" s="5">
        <f>+baten!F83/baten!F14*100</f>
        <v>12.034007649417079</v>
      </c>
      <c r="G60" s="21">
        <f>+baten!G83/baten!G14*100</f>
        <v>12.225169696496842</v>
      </c>
      <c r="H60" s="21">
        <f>+baten!H83/baten!H14*100</f>
        <v>12.428205453771406</v>
      </c>
      <c r="I60" s="21">
        <f>+baten!I83/baten!I14*100</f>
        <v>11.231300970346378</v>
      </c>
      <c r="J60" s="21">
        <f>+baten!J83/baten!J14*100</f>
        <v>9.7503369932140505</v>
      </c>
      <c r="K60" s="21">
        <f>+baten!K83/baten!K14*100</f>
        <v>8.9453614843250158</v>
      </c>
      <c r="L60" s="21">
        <f>+baten!L83/baten!L14*100</f>
        <v>9.9328936711789897</v>
      </c>
      <c r="M60" s="21">
        <f>+baten!M83/baten!M14*100</f>
        <v>10.596973181267286</v>
      </c>
      <c r="N60" s="21">
        <f>+baten!N83/baten!N14*100</f>
        <v>11.047565979433667</v>
      </c>
      <c r="O60" s="21">
        <f>+baten!O83/baten!O14*100</f>
        <v>11.941711873712418</v>
      </c>
      <c r="P60" s="21">
        <f>+baten!P83/baten!P14*100</f>
        <v>12.58985428750217</v>
      </c>
      <c r="Q60" s="21">
        <f>+baten!Q83/baten!Q14*100</f>
        <v>12.386266094420598</v>
      </c>
      <c r="R60" s="21">
        <f>+baten!R83/baten!R14*100</f>
        <v>12.526130503042396</v>
      </c>
      <c r="S60" s="21">
        <f>+baten!S83/baten!S14*100</f>
        <v>12.986340902975972</v>
      </c>
      <c r="T60" s="21">
        <f>+baten!T83/baten!T14*100</f>
        <v>13.139071620494763</v>
      </c>
    </row>
    <row r="61" spans="1:20" s="2" customFormat="1">
      <c r="A61" s="2" t="s">
        <v>9</v>
      </c>
      <c r="B61" s="5">
        <f>+baten!B84/baten!B15*100</f>
        <v>4.2566202675675813</v>
      </c>
      <c r="C61" s="5">
        <f>+baten!C84/baten!C15*100</f>
        <v>4.1589596995684097</v>
      </c>
      <c r="D61" s="5">
        <f>+baten!D84/baten!D15*100</f>
        <v>4.2572568486767448</v>
      </c>
      <c r="E61" s="5">
        <f>+baten!E84/baten!E15*100</f>
        <v>4.6112274977289163</v>
      </c>
      <c r="F61" s="5">
        <f>+baten!F84/baten!F15*100</f>
        <v>4.62776526838348</v>
      </c>
      <c r="G61" s="21">
        <f>+baten!G84/baten!G15*100</f>
        <v>4.62776526838348</v>
      </c>
      <c r="H61" s="21">
        <f>+baten!H84/baten!H15*100</f>
        <v>4.7021736864607773</v>
      </c>
      <c r="I61" s="21">
        <f>+baten!I84/baten!I15*100</f>
        <v>4.7125583455698381</v>
      </c>
      <c r="J61" s="21">
        <f>+baten!J84/baten!J15*100</f>
        <v>5.0890354092417676</v>
      </c>
      <c r="K61" s="21">
        <f>+baten!K84/baten!K15*100</f>
        <v>4.1986052314819178</v>
      </c>
      <c r="L61" s="21">
        <f>+baten!L84/baten!L15*100</f>
        <v>5.4994150743691161</v>
      </c>
      <c r="M61" s="21">
        <f>+baten!M84/baten!M15*100</f>
        <v>6.3719371491218677</v>
      </c>
      <c r="N61" s="21">
        <f>+baten!N84/baten!N15*100</f>
        <v>6.4377343668264144</v>
      </c>
      <c r="O61" s="21">
        <f>+baten!O84/baten!O15*100</f>
        <v>6.8585390288421175</v>
      </c>
      <c r="P61" s="21">
        <f>+baten!P84/baten!P15*100</f>
        <v>7.2051850494053022</v>
      </c>
      <c r="Q61" s="21">
        <f>+baten!Q84/baten!Q15*100</f>
        <v>7.8019135844208538</v>
      </c>
      <c r="R61" s="21">
        <f>+baten!R84/baten!R15*100</f>
        <v>8.6016030913030992</v>
      </c>
      <c r="S61" s="21">
        <f>+baten!S84/baten!S15*100</f>
        <v>9.2245951960470904</v>
      </c>
      <c r="T61" s="21">
        <f>+baten!T84/baten!T15*100</f>
        <v>9.86771248483306</v>
      </c>
    </row>
    <row r="62" spans="1:20" s="2" customFormat="1">
      <c r="A62" s="2" t="s">
        <v>10</v>
      </c>
      <c r="B62" s="5">
        <f>+baten!B85/baten!B16*100</f>
        <v>3.5125566158809107</v>
      </c>
      <c r="C62" s="5">
        <f>+baten!C85/baten!C16*100</f>
        <v>3.7984845221545633</v>
      </c>
      <c r="D62" s="5">
        <f>+baten!D85/baten!D16*100</f>
        <v>3.8598047914818099</v>
      </c>
      <c r="E62" s="5">
        <f>+baten!E85/baten!E16*100</f>
        <v>3.9468039468039464</v>
      </c>
      <c r="F62" s="5">
        <f>+baten!F85/baten!F16*100</f>
        <v>4.1164241164241169</v>
      </c>
      <c r="G62" s="21">
        <f>+baten!G85/baten!G16*100</f>
        <v>4.1164241164241169</v>
      </c>
      <c r="H62" s="21">
        <f>+baten!H85/baten!H16*100</f>
        <v>4.1832669322709162</v>
      </c>
      <c r="I62" s="21">
        <f>+baten!I85/baten!I16*100</f>
        <v>4.0423120513789188</v>
      </c>
      <c r="J62" s="21">
        <f>+baten!J85/baten!J16*100</f>
        <v>4.1591320072332731</v>
      </c>
      <c r="K62" s="21">
        <f>+baten!K85/baten!K16*100</f>
        <v>4.1405706332637449</v>
      </c>
      <c r="L62" s="21">
        <f>+baten!L85/baten!L16*100</f>
        <v>4.2900919305413687</v>
      </c>
      <c r="M62" s="21">
        <f>+baten!M85/baten!M16*100</f>
        <v>4.4145873320537428</v>
      </c>
      <c r="N62" s="21">
        <f>+baten!N85/baten!N16*100</f>
        <v>4.698833175654368</v>
      </c>
      <c r="O62" s="21">
        <f>+baten!O85/baten!O16*100</f>
        <v>5.2752293577981657</v>
      </c>
      <c r="P62" s="21">
        <f>+baten!P85/baten!P16*100</f>
        <v>5.3790500157282173</v>
      </c>
      <c r="Q62" s="21">
        <f>+baten!Q85/baten!Q16*100</f>
        <v>6.1269146608315106</v>
      </c>
      <c r="R62" s="21">
        <f>+baten!R85/baten!R16*100</f>
        <v>7.1101617332926459</v>
      </c>
      <c r="S62" s="21">
        <f>+baten!S85/baten!S16*100</f>
        <v>7.750804328751097</v>
      </c>
      <c r="T62" s="21">
        <f>+baten!T85/baten!T16*100</f>
        <v>8</v>
      </c>
    </row>
    <row r="63" spans="1:20" s="2" customFormat="1">
      <c r="A63" s="2" t="s">
        <v>11</v>
      </c>
      <c r="B63" s="5">
        <f>+baten!B86/baten!B17*100</f>
        <v>3.8984989356287998</v>
      </c>
      <c r="C63" s="5">
        <f>+baten!C86/baten!C17*100</f>
        <v>3.9884630364530151</v>
      </c>
      <c r="D63" s="5">
        <f>+baten!D86/baten!D17*100</f>
        <v>3.9725355566454144</v>
      </c>
      <c r="E63" s="5">
        <f>+baten!E86/baten!E17*100</f>
        <v>4.5400710619818394</v>
      </c>
      <c r="F63" s="5">
        <f>+baten!F86/baten!F17*100</f>
        <v>4.6375681995323461</v>
      </c>
      <c r="G63" s="21">
        <f>+baten!G86/baten!G17*100</f>
        <v>4.6375681995323461</v>
      </c>
      <c r="H63" s="21">
        <f>+baten!H86/baten!H17*100</f>
        <v>4.6020369671821948</v>
      </c>
      <c r="I63" s="21">
        <f>+baten!I86/baten!I17*100</f>
        <v>4.8825941110696975</v>
      </c>
      <c r="J63" s="21">
        <f>+baten!J86/baten!J17*100</f>
        <v>4.9715909090909092</v>
      </c>
      <c r="K63" s="21">
        <f>+baten!K86/baten!K17*100</f>
        <v>5.2310999641705473</v>
      </c>
      <c r="L63" s="21">
        <f>+baten!L86/baten!L17*100</f>
        <v>5.0776196636481234</v>
      </c>
      <c r="M63" s="21">
        <f>+baten!M86/baten!M17*100</f>
        <v>5.4211035818005815</v>
      </c>
      <c r="N63" s="21">
        <f>+baten!N86/baten!N17*100</f>
        <v>5.4864433811802238</v>
      </c>
      <c r="O63" s="21">
        <f>+baten!O86/baten!O17*100</f>
        <v>5.9069020866773672</v>
      </c>
      <c r="P63" s="21">
        <f>+baten!P86/baten!P17*100</f>
        <v>5.9553349875930524</v>
      </c>
      <c r="Q63" s="21">
        <f>+baten!Q86/baten!Q17*100</f>
        <v>6.3275039745627986</v>
      </c>
      <c r="R63" s="21">
        <f>+baten!R86/baten!R17*100</f>
        <v>6.7341131836863743</v>
      </c>
      <c r="S63" s="21">
        <f>+baten!S86/baten!S17*100</f>
        <v>6.8868806481770033</v>
      </c>
      <c r="T63" s="21">
        <f>+baten!T86/baten!T17*100</f>
        <v>7.530593034201444</v>
      </c>
    </row>
    <row r="64" spans="1:20" s="2" customFormat="1">
      <c r="A64" s="2" t="s">
        <v>12</v>
      </c>
      <c r="B64" s="5">
        <f>+baten!B87/baten!B18*100</f>
        <v>2.5388612517588665</v>
      </c>
      <c r="C64" s="5">
        <f>+baten!C87/baten!C18*100</f>
        <v>3.2511798636601994</v>
      </c>
      <c r="D64" s="5">
        <f>+baten!D87/baten!D18*100</f>
        <v>3.2162295893122215</v>
      </c>
      <c r="E64" s="5">
        <f>+baten!E87/baten!E18*100</f>
        <v>4.4907407407407405</v>
      </c>
      <c r="F64" s="5">
        <f>+baten!F87/baten!F18*100</f>
        <v>4.1114664230242122</v>
      </c>
      <c r="G64" s="21">
        <f>+baten!G87/baten!G18*100</f>
        <v>4.1114664230242122</v>
      </c>
      <c r="H64" s="21">
        <f>+baten!H87/baten!H18*100</f>
        <v>4.621697177382992</v>
      </c>
      <c r="I64" s="21">
        <f>+baten!I87/baten!I18*100</f>
        <v>4.7849855527414116</v>
      </c>
      <c r="J64" s="21">
        <f>+baten!J87/baten!J18*100</f>
        <v>4.3354408121478309</v>
      </c>
      <c r="K64" s="21">
        <f>+baten!K87/baten!K18*100</f>
        <v>4.0030638207513185</v>
      </c>
      <c r="L64" s="21">
        <f>+baten!L87/baten!L18*100</f>
        <v>4.4263798099130742</v>
      </c>
      <c r="M64" s="21">
        <f>+baten!M87/baten!M18*100</f>
        <v>5.5234231517776378</v>
      </c>
      <c r="N64" s="21">
        <f>+baten!N87/baten!N18*100</f>
        <v>5.5745501243131566</v>
      </c>
      <c r="O64" s="21">
        <f>+baten!O87/baten!O18*100</f>
        <v>6.0973326945591033</v>
      </c>
      <c r="P64" s="21">
        <f>+baten!P87/baten!P18*100</f>
        <v>7.1604204215363847</v>
      </c>
      <c r="Q64" s="21">
        <f>+baten!Q87/baten!Q18*100</f>
        <v>7.815922203727113</v>
      </c>
      <c r="R64" s="21">
        <f>+baten!R87/baten!R18*100</f>
        <v>8.7882507617439423</v>
      </c>
      <c r="S64" s="21">
        <f>+baten!S87/baten!S18*100</f>
        <v>9.7627282475721557</v>
      </c>
      <c r="T64" s="21">
        <f>+baten!T87/baten!T18*100</f>
        <v>11.009070564708123</v>
      </c>
    </row>
    <row r="65" spans="1:20" s="3" customFormat="1">
      <c r="A65" s="3" t="s">
        <v>14</v>
      </c>
      <c r="B65" s="7">
        <f>+baten!B88/baten!B19*100</f>
        <v>5.0380238797509458</v>
      </c>
      <c r="C65" s="7">
        <f>+baten!C88/baten!C19*100</f>
        <v>5.0394104122716739</v>
      </c>
      <c r="D65" s="7">
        <f>+baten!D88/baten!D19*100</f>
        <v>5.0786410448295047</v>
      </c>
      <c r="E65" s="7">
        <f>+baten!E88/baten!E19*100</f>
        <v>5.4420347287268527</v>
      </c>
      <c r="F65" s="7">
        <f>+baten!F88/baten!F19*100</f>
        <v>5.7382826771463042</v>
      </c>
      <c r="G65" s="23">
        <f>+baten!G88/baten!G19*100</f>
        <v>6.6995140395231259</v>
      </c>
      <c r="H65" s="23">
        <f>+baten!H88/baten!H19*100</f>
        <v>6.8558547525901501</v>
      </c>
      <c r="I65" s="23">
        <f>+baten!I88/baten!I19*100</f>
        <v>7.0140132906998849</v>
      </c>
      <c r="J65" s="23">
        <f>+baten!J88/baten!J19*100</f>
        <v>7.0057006274173927</v>
      </c>
      <c r="K65" s="23">
        <f>+baten!K88/baten!K19*100</f>
        <v>6.3646242222839575</v>
      </c>
      <c r="L65" s="23">
        <f>+baten!L88/baten!L19*100</f>
        <v>7.192581505208798</v>
      </c>
      <c r="M65" s="23">
        <f>+baten!M88/baten!M19*100</f>
        <v>7.7359004224876475</v>
      </c>
      <c r="N65" s="23">
        <f>+baten!N88/baten!N19*100</f>
        <v>7.8696108966328282</v>
      </c>
      <c r="O65" s="23">
        <f>+baten!O88/baten!O19*100</f>
        <v>8.269066656680943</v>
      </c>
      <c r="P65" s="23">
        <f>+baten!P88/baten!P19*100</f>
        <v>8.402504498465543</v>
      </c>
      <c r="Q65" s="23">
        <f>+baten!Q88/baten!Q19*100</f>
        <v>8.21086967898915</v>
      </c>
      <c r="R65" s="23">
        <f>+baten!R88/baten!R19*100</f>
        <v>8.5649977975068996</v>
      </c>
      <c r="S65" s="23">
        <f>+baten!S88/baten!S19*100</f>
        <v>8.8750210959924356</v>
      </c>
      <c r="T65" s="23">
        <f>+baten!T88/baten!T19*100</f>
        <v>9.2887428163158461</v>
      </c>
    </row>
    <row r="66" spans="1:20" s="2" customFormat="1">
      <c r="A66" s="2" t="s">
        <v>13</v>
      </c>
      <c r="B66" s="5">
        <f>+baten!B89/baten!B20*100</f>
        <v>27.935071323167733</v>
      </c>
      <c r="C66" s="5">
        <f>+baten!C89/baten!C20*100</f>
        <v>26.57703847176332</v>
      </c>
      <c r="D66" s="5">
        <f>+baten!D89/baten!D20*100</f>
        <v>24.81304750373905</v>
      </c>
      <c r="E66" s="5">
        <f>+baten!E89/baten!E20*100</f>
        <v>28.287862889122074</v>
      </c>
      <c r="F66" s="5">
        <f>+baten!F89/baten!F20*100</f>
        <v>26.004678887322136</v>
      </c>
      <c r="G66" s="21">
        <f>+baten!G89/baten!G20*100</f>
        <v>27.005574507030534</v>
      </c>
      <c r="H66" s="21">
        <f>+baten!H89/baten!H20*100</f>
        <v>25.723898858075039</v>
      </c>
      <c r="I66" s="21">
        <f>+baten!I89/baten!I20*100</f>
        <v>24.608312065847514</v>
      </c>
      <c r="J66" s="21">
        <f>+baten!J89/baten!J20*100</f>
        <v>23.35143899473044</v>
      </c>
      <c r="K66" s="21">
        <f>+baten!K89/baten!K20*100</f>
        <v>19.751857120278171</v>
      </c>
      <c r="L66" s="21">
        <f>+baten!L89/baten!L20*100</f>
        <v>19.531081644087521</v>
      </c>
      <c r="M66" s="21">
        <f>+baten!M89/baten!M20*100</f>
        <v>20.067682358743905</v>
      </c>
      <c r="N66" s="21">
        <f>+baten!N89/baten!N20*100</f>
        <v>21.263169756042597</v>
      </c>
      <c r="O66" s="21">
        <f>+baten!O89/baten!O20*100</f>
        <v>22.4986812027431</v>
      </c>
      <c r="P66" s="21">
        <f>+baten!P89/baten!P20*100</f>
        <v>24.313423097455363</v>
      </c>
      <c r="Q66" s="21">
        <f>+baten!Q89/baten!Q20*100</f>
        <v>27.695047195827229</v>
      </c>
      <c r="R66" s="21">
        <f>+baten!R89/baten!R20*100</f>
        <v>26.270569620253166</v>
      </c>
      <c r="S66" s="21">
        <f>+baten!S89/baten!S20*100</f>
        <v>25.343298870074584</v>
      </c>
      <c r="T66" s="21">
        <f>+baten!T89/baten!T20*100</f>
        <v>26.187074673180028</v>
      </c>
    </row>
    <row r="67" spans="1:20" s="2" customFormat="1">
      <c r="A67" s="2" t="s">
        <v>64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21">
        <f>+baten!M90/baten!M21*100</f>
        <v>6.7304407242910829</v>
      </c>
      <c r="N67" s="21">
        <f>+baten!N90/baten!N21*100</f>
        <v>7.4386705354787654</v>
      </c>
      <c r="O67" s="21">
        <f>+baten!O90/baten!O21*100</f>
        <v>5.7019476513615945</v>
      </c>
      <c r="P67" s="21">
        <f>+baten!P90/baten!P21*100</f>
        <v>5.6095664009333071</v>
      </c>
      <c r="Q67" s="21">
        <f>+baten!Q90/baten!Q21*100</f>
        <v>4.8926797263098694</v>
      </c>
      <c r="R67" s="21">
        <f>+baten!R90/baten!R21*100</f>
        <v>4.1489472046468201</v>
      </c>
      <c r="S67" s="21">
        <f>+baten!S90/baten!S21*100</f>
        <v>3.9258749720290731</v>
      </c>
      <c r="T67" s="21">
        <f>+baten!T90/baten!T21*100</f>
        <v>4.7757009345794392</v>
      </c>
    </row>
    <row r="68" spans="1:20" s="2" customFormat="1">
      <c r="A68" s="2" t="s">
        <v>65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21">
        <f>+baten!M91/baten!M22*100</f>
        <v>7.5757575757575761</v>
      </c>
      <c r="N68" s="21">
        <f>+baten!N91/baten!N22*100</f>
        <v>7.4900398406374507</v>
      </c>
      <c r="O68" s="21">
        <f>+baten!O91/baten!O22*100</f>
        <v>9.2482915717539882</v>
      </c>
      <c r="P68" s="21">
        <f>+baten!P91/baten!P22*100</f>
        <v>9.4776748104465049</v>
      </c>
      <c r="Q68" s="21">
        <f>+baten!Q91/baten!Q22*100</f>
        <v>11.059518784297172</v>
      </c>
      <c r="R68" s="21">
        <f>+baten!R91/baten!R22*100</f>
        <v>10.722432743246046</v>
      </c>
      <c r="S68" s="21">
        <f>+baten!S91/baten!S22*100</f>
        <v>10.280680100766036</v>
      </c>
      <c r="T68" s="21">
        <f>+baten!T91/baten!T22*100</f>
        <v>10.08717310087173</v>
      </c>
    </row>
    <row r="69" spans="1:20" s="2" customFormat="1">
      <c r="A69" s="2" t="s">
        <v>66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21">
        <f>+baten!M92/baten!M23*100</f>
        <v>15.531914893617021</v>
      </c>
      <c r="N69" s="21">
        <f>+baten!N92/baten!N23*100</f>
        <v>13.951381549146912</v>
      </c>
      <c r="O69" s="21">
        <f>+baten!O92/baten!O23*100</f>
        <v>14.920217140977135</v>
      </c>
      <c r="P69" s="21">
        <f>+baten!P92/baten!P23*100</f>
        <v>14.642313546423132</v>
      </c>
      <c r="Q69" s="21">
        <f>+baten!Q92/baten!Q23*100</f>
        <v>16.919381474253118</v>
      </c>
      <c r="R69" s="21">
        <f>+baten!R92/baten!R23*100</f>
        <v>11.842389507903167</v>
      </c>
      <c r="S69" s="21">
        <f>+baten!S92/baten!S23*100</f>
        <v>11.277270319308414</v>
      </c>
      <c r="T69" s="21">
        <f>+baten!T92/baten!T23*100</f>
        <v>10.717988595127007</v>
      </c>
    </row>
    <row r="70" spans="1:20" s="2" customFormat="1">
      <c r="A70" s="2" t="s">
        <v>67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21">
        <f>+baten!M93/baten!M24*100</f>
        <v>4.9468791500664011</v>
      </c>
      <c r="N70" s="21">
        <f>+baten!N93/baten!N24*100</f>
        <v>5.73208722741433</v>
      </c>
      <c r="O70" s="21">
        <f>+baten!O93/baten!O24*100</f>
        <v>5.7304277643260688</v>
      </c>
      <c r="P70" s="21">
        <f>+baten!P93/baten!P24*100</f>
        <v>7.2123176661264194</v>
      </c>
      <c r="Q70" s="21">
        <f>+baten!Q93/baten!Q24*100</f>
        <v>6.6387726638772664</v>
      </c>
      <c r="R70" s="21">
        <f>+baten!R93/baten!R24*100</f>
        <v>6.9967498168862425</v>
      </c>
      <c r="S70" s="21">
        <f>+baten!S93/baten!S24*100</f>
        <v>6.558476898611791</v>
      </c>
      <c r="T70" s="21">
        <f>+baten!T93/baten!T24*100</f>
        <v>5.9513074842200187</v>
      </c>
    </row>
    <row r="71" spans="1:20" s="3" customFormat="1">
      <c r="A71" s="3" t="s">
        <v>63</v>
      </c>
      <c r="B71" s="7">
        <f>+baten!B94/baten!B25*100</f>
        <v>5.3308519635272864</v>
      </c>
      <c r="C71" s="7">
        <f>+baten!C94/baten!C25*100</f>
        <v>5.3048247122765293</v>
      </c>
      <c r="D71" s="7">
        <f>+baten!D94/baten!D25*100</f>
        <v>5.3210955791266068</v>
      </c>
      <c r="E71" s="7">
        <f>+baten!E94/baten!E25*100</f>
        <v>5.715550958534684</v>
      </c>
      <c r="F71" s="7">
        <f>+baten!F94/baten!F25*100</f>
        <v>5.994315708927048</v>
      </c>
      <c r="G71" s="23">
        <f>+baten!G94/baten!G25*100</f>
        <v>6.9874682647911026</v>
      </c>
      <c r="H71" s="23">
        <f>+baten!H94/baten!H25*100</f>
        <v>7.1075654906679597</v>
      </c>
      <c r="I71" s="23">
        <f>+baten!I94/baten!I25*100</f>
        <v>7.2420443904121976</v>
      </c>
      <c r="J71" s="23">
        <f>+baten!J94/baten!J25*100</f>
        <v>7.2170815102740953</v>
      </c>
      <c r="K71" s="23">
        <f>+baten!K94/baten!K25*100</f>
        <v>6.5193715980424223</v>
      </c>
      <c r="L71" s="23">
        <f>+baten!L94/baten!L25*100</f>
        <v>7.3422659314838281</v>
      </c>
      <c r="M71" s="23">
        <f>+baten!M94/baten!M25*100</f>
        <v>7.8942819315708253</v>
      </c>
      <c r="N71" s="23">
        <f>+baten!N94/baten!N25*100</f>
        <v>8.0300203796139602</v>
      </c>
      <c r="O71" s="23">
        <f>+baten!O94/baten!O25*100</f>
        <v>8.4268432111586034</v>
      </c>
      <c r="P71" s="23">
        <f>+baten!P94/baten!P25*100</f>
        <v>8.5743263764488908</v>
      </c>
      <c r="Q71" s="23">
        <f>+baten!Q94/baten!Q25*100</f>
        <v>8.4085994308009582</v>
      </c>
      <c r="R71" s="23">
        <f>+baten!R94/baten!R25*100</f>
        <v>8.7292388312239879</v>
      </c>
      <c r="S71" s="23">
        <f>+baten!S94/baten!S25*100</f>
        <v>9.019285573941664</v>
      </c>
      <c r="T71" s="23">
        <f>+baten!T94/baten!T25*100</f>
        <v>9.4396546767553691</v>
      </c>
    </row>
    <row r="73" spans="1:20" s="2" customFormat="1">
      <c r="A73" s="3" t="s">
        <v>25</v>
      </c>
    </row>
    <row r="74" spans="1:20" s="2" customFormat="1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</row>
    <row r="75" spans="1:20" s="2" customFormat="1">
      <c r="A75" s="2" t="s">
        <v>0</v>
      </c>
      <c r="B75" s="5">
        <f>+baten!B98/baten!B6*100</f>
        <v>8.3398394091533348</v>
      </c>
      <c r="C75" s="5">
        <f>+baten!C98/baten!C6*100</f>
        <v>11.185622317596566</v>
      </c>
      <c r="D75" s="5">
        <f>+baten!D98/baten!D6*100</f>
        <v>11.969770843490981</v>
      </c>
      <c r="E75" s="5">
        <f>+baten!E98/baten!E6*100</f>
        <v>9.6411355115158006</v>
      </c>
      <c r="F75" s="5">
        <f>+baten!F98/baten!F6*100</f>
        <v>8.2590456213948613</v>
      </c>
      <c r="G75" s="21">
        <f>+baten!G98/baten!G6*100</f>
        <v>11.483776886620488</v>
      </c>
      <c r="H75" s="21">
        <f>+baten!H98/baten!H6*100</f>
        <v>11.57167530224525</v>
      </c>
      <c r="I75" s="21">
        <f>+baten!I98/baten!I6*100</f>
        <v>10.969738651994497</v>
      </c>
      <c r="J75" s="21">
        <f>+baten!J98/baten!J6*100</f>
        <v>11.665004985044867</v>
      </c>
      <c r="K75" s="21">
        <f>+baten!K98/baten!K6*100</f>
        <v>7.7011230804492321</v>
      </c>
      <c r="L75" s="21">
        <f>+baten!L98/baten!L6*100</f>
        <v>8.9367936375052324</v>
      </c>
      <c r="M75" s="21">
        <f>+baten!M98/baten!M6*100</f>
        <v>6.0121457489878543</v>
      </c>
      <c r="N75" s="21">
        <f>+baten!N98/baten!N6*100</f>
        <v>6.1006411501845728</v>
      </c>
      <c r="O75" s="21">
        <f>+baten!O98/baten!O6*100</f>
        <v>6.4214827787507298</v>
      </c>
      <c r="P75" s="21">
        <f>+baten!P98/baten!P6*100</f>
        <v>5.588179579465808</v>
      </c>
      <c r="Q75" s="21">
        <f>+baten!Q98/baten!Q6*100</f>
        <v>5.8391545763926214</v>
      </c>
      <c r="R75" s="21">
        <f>+baten!R98/baten!R6*100</f>
        <v>6.8936170212765964</v>
      </c>
      <c r="S75" s="21">
        <f>+baten!S98/baten!S6*100</f>
        <v>6.0263026469119358</v>
      </c>
      <c r="T75" s="21">
        <f>+baten!T98/baten!T6*100</f>
        <v>6.7372473532242543</v>
      </c>
    </row>
    <row r="76" spans="1:20" s="2" customFormat="1">
      <c r="A76" s="2" t="s">
        <v>1</v>
      </c>
      <c r="B76" s="5">
        <f>+baten!B99/baten!B7*100</f>
        <v>0.83062024405259305</v>
      </c>
      <c r="C76" s="5">
        <f>+baten!C99/baten!C7*100</f>
        <v>1.8430687518034152</v>
      </c>
      <c r="D76" s="5">
        <f>+baten!D99/baten!D7*100</f>
        <v>0.67738461716603449</v>
      </c>
      <c r="E76" s="5">
        <f>+baten!E99/baten!E7*100</f>
        <v>0.77473116671049469</v>
      </c>
      <c r="F76" s="5">
        <f>+baten!F99/baten!F7*100</f>
        <v>5.084875950533835</v>
      </c>
      <c r="G76" s="21">
        <f>+baten!G99/baten!G7*100</f>
        <v>5.848583529611326</v>
      </c>
      <c r="H76" s="21">
        <f>+baten!H99/baten!H7*100</f>
        <v>6.7553490000497707</v>
      </c>
      <c r="I76" s="21">
        <f>+baten!I99/baten!I7*100</f>
        <v>5.6847977499987579</v>
      </c>
      <c r="J76" s="21">
        <f>+baten!J99/baten!J7*100</f>
        <v>6.4511003783876335</v>
      </c>
      <c r="K76" s="21">
        <f>+baten!K99/baten!K7*100</f>
        <v>6.9023592950540076</v>
      </c>
      <c r="L76" s="21">
        <f>+baten!L99/baten!L7*100</f>
        <v>8.0694537329372551</v>
      </c>
      <c r="M76" s="21">
        <f>+baten!M99/baten!M7*100</f>
        <v>6.4828368415785445</v>
      </c>
      <c r="N76" s="21">
        <f>+baten!N99/baten!N7*100</f>
        <v>6.2219001920886576</v>
      </c>
      <c r="O76" s="21">
        <f>+baten!O99/baten!O7*100</f>
        <v>5.8826233366429737</v>
      </c>
      <c r="P76" s="21">
        <f>+baten!P99/baten!P7*100</f>
        <v>5.4503946767315705</v>
      </c>
      <c r="Q76" s="21">
        <f>+baten!Q99/baten!Q7*100</f>
        <v>5.9239520087439139</v>
      </c>
      <c r="R76" s="21">
        <f>+baten!R99/baten!R7*100</f>
        <v>7.8254032115067371</v>
      </c>
      <c r="S76" s="21">
        <f>+baten!S99/baten!S7*100</f>
        <v>7.0313404204497036</v>
      </c>
      <c r="T76" s="21">
        <f>+baten!T99/baten!T7*100</f>
        <v>6.3067644433385324</v>
      </c>
    </row>
    <row r="77" spans="1:20" s="2" customFormat="1">
      <c r="A77" s="2" t="s">
        <v>2</v>
      </c>
      <c r="B77" s="5">
        <f>+baten!B100/baten!B8*100</f>
        <v>8.4817778627509686</v>
      </c>
      <c r="C77" s="5">
        <f>+baten!C100/baten!C8*100</f>
        <v>9.3104248897144188</v>
      </c>
      <c r="D77" s="5">
        <f>+baten!D100/baten!D8*100</f>
        <v>12.229739381111299</v>
      </c>
      <c r="E77" s="5">
        <f>+baten!E100/baten!E8*100</f>
        <v>9.9406605663250289</v>
      </c>
      <c r="F77" s="5">
        <f>+baten!F100/baten!F8*100</f>
        <v>9.0032114927312392</v>
      </c>
      <c r="G77" s="21">
        <f>+baten!G100/baten!G8*100</f>
        <v>10.459809126877699</v>
      </c>
      <c r="H77" s="21">
        <f>+baten!H100/baten!H8*100</f>
        <v>11.019179524295161</v>
      </c>
      <c r="I77" s="21">
        <f>+baten!I100/baten!I8*100</f>
        <v>13.205423186504047</v>
      </c>
      <c r="J77" s="21">
        <f>+baten!J100/baten!J8*100</f>
        <v>9.2701189188705051</v>
      </c>
      <c r="K77" s="21">
        <f>+baten!K100/baten!K8*100</f>
        <v>9.4744540884772661</v>
      </c>
      <c r="L77" s="21">
        <f>+baten!L100/baten!L8*100</f>
        <v>9.9964725877310201</v>
      </c>
      <c r="M77" s="21">
        <f>+baten!M100/baten!M8*100</f>
        <v>9.3810141410760615</v>
      </c>
      <c r="N77" s="21">
        <f>+baten!N100/baten!N8*100</f>
        <v>11.727678195741818</v>
      </c>
      <c r="O77" s="21">
        <f>+baten!O100/baten!O8*100</f>
        <v>8.7807894633789765</v>
      </c>
      <c r="P77" s="21">
        <f>+baten!P100/baten!P8*100</f>
        <v>9.7335181400302275</v>
      </c>
      <c r="Q77" s="21">
        <f>+baten!Q100/baten!Q8*100</f>
        <v>8.4209260598186351</v>
      </c>
      <c r="R77" s="21">
        <f>+baten!R100/baten!R8*100</f>
        <v>9.0577511697207491</v>
      </c>
      <c r="S77" s="21">
        <f>+baten!S100/baten!S8*100</f>
        <v>10.855276790832679</v>
      </c>
      <c r="T77" s="21">
        <f>+baten!T100/baten!T8*100</f>
        <v>9.485139987365951</v>
      </c>
    </row>
    <row r="78" spans="1:20" s="2" customFormat="1">
      <c r="A78" s="2" t="s">
        <v>3</v>
      </c>
      <c r="B78" s="5">
        <f>+baten!B101/baten!B9*100</f>
        <v>15.224267178043979</v>
      </c>
      <c r="C78" s="5">
        <f>+baten!C101/baten!C9*100</f>
        <v>12.562693373701492</v>
      </c>
      <c r="D78" s="5">
        <f>+baten!D101/baten!D9*100</f>
        <v>14.841089670828604</v>
      </c>
      <c r="E78" s="5">
        <f>+baten!E101/baten!E9*100</f>
        <v>14.838537496663998</v>
      </c>
      <c r="F78" s="5">
        <f>+baten!F101/baten!F9*100</f>
        <v>12.897699461576115</v>
      </c>
      <c r="G78" s="21">
        <f>+baten!G101/baten!G9*100</f>
        <v>15.541138307283987</v>
      </c>
      <c r="H78" s="21">
        <f>+baten!H101/baten!H9*100</f>
        <v>14.900754822476936</v>
      </c>
      <c r="I78" s="21">
        <f>+baten!I101/baten!I9*100</f>
        <v>13.731263383297643</v>
      </c>
      <c r="J78" s="21">
        <f>+baten!J101/baten!J9*100</f>
        <v>16.455387615797175</v>
      </c>
      <c r="K78" s="21">
        <f>+baten!K101/baten!K9*100</f>
        <v>12.801822323462414</v>
      </c>
      <c r="L78" s="21">
        <f>+baten!L101/baten!L9*100</f>
        <v>12.580093976932934</v>
      </c>
      <c r="M78" s="21">
        <f>+baten!M101/baten!M9*100</f>
        <v>11.61566946014422</v>
      </c>
      <c r="N78" s="21">
        <f>+baten!N101/baten!N9*100</f>
        <v>12.944864466162642</v>
      </c>
      <c r="O78" s="21">
        <f>+baten!O101/baten!O9*100</f>
        <v>12.28428279829282</v>
      </c>
      <c r="P78" s="21">
        <f>+baten!P101/baten!P9*100</f>
        <v>12.458038045505408</v>
      </c>
      <c r="Q78" s="21">
        <f>+baten!Q101/baten!Q9*100</f>
        <v>14.076680866827191</v>
      </c>
      <c r="R78" s="21">
        <f>+baten!R101/baten!R9*100</f>
        <v>12.398484028153762</v>
      </c>
      <c r="S78" s="21">
        <f>+baten!S101/baten!S9*100</f>
        <v>14.632078670735844</v>
      </c>
      <c r="T78" s="21">
        <f>+baten!T101/baten!T9*100</f>
        <v>14.796747967479677</v>
      </c>
    </row>
    <row r="79" spans="1:20" s="2" customFormat="1">
      <c r="A79" s="2" t="s">
        <v>4</v>
      </c>
      <c r="B79" s="5">
        <f>+baten!B102/baten!B10*100</f>
        <v>13.708040522864023</v>
      </c>
      <c r="C79" s="5">
        <f>+baten!C102/baten!C10*100</f>
        <v>13.041239723830586</v>
      </c>
      <c r="D79" s="5">
        <f>+baten!D102/baten!D10*100</f>
        <v>13.093234860357567</v>
      </c>
      <c r="E79" s="5">
        <f>+baten!E102/baten!E10*100</f>
        <v>14.493581949369116</v>
      </c>
      <c r="F79" s="5">
        <f>+baten!F102/baten!F10*100</f>
        <v>14.381406329891458</v>
      </c>
      <c r="G79" s="21">
        <f>+baten!G102/baten!G10*100</f>
        <v>18.613813013546523</v>
      </c>
      <c r="H79" s="21">
        <f>+baten!H102/baten!H10*100</f>
        <v>18.093059374147373</v>
      </c>
      <c r="I79" s="21">
        <f>+baten!I102/baten!I10*100</f>
        <v>18.490426493549183</v>
      </c>
      <c r="J79" s="21">
        <f>+baten!J102/baten!J10*100</f>
        <v>18.329737805945847</v>
      </c>
      <c r="K79" s="21">
        <f>+baten!K102/baten!K10*100</f>
        <v>15.413559811798406</v>
      </c>
      <c r="L79" s="21">
        <f>+baten!L102/baten!L10*100</f>
        <v>12.092518906628442</v>
      </c>
      <c r="M79" s="21">
        <f>+baten!M102/baten!M10*100</f>
        <v>12.751457649158823</v>
      </c>
      <c r="N79" s="21">
        <f>+baten!N102/baten!N10*100</f>
        <v>10.607388598833502</v>
      </c>
      <c r="O79" s="21">
        <f>+baten!O102/baten!O10*100</f>
        <v>11.772668446971736</v>
      </c>
      <c r="P79" s="21">
        <f>+baten!P102/baten!P10*100</f>
        <v>11.333541469296355</v>
      </c>
      <c r="Q79" s="21">
        <f>+baten!Q102/baten!Q10*100</f>
        <v>12.05115477061344</v>
      </c>
      <c r="R79" s="21">
        <f>+baten!R102/baten!R10*100</f>
        <v>12.211407321644081</v>
      </c>
      <c r="S79" s="21">
        <f>+baten!S102/baten!S10*100</f>
        <v>11.449279661435932</v>
      </c>
      <c r="T79" s="21">
        <f>+baten!T102/baten!T10*100</f>
        <v>10.528166838555752</v>
      </c>
    </row>
    <row r="80" spans="1:20" s="2" customFormat="1">
      <c r="A80" s="2" t="s">
        <v>5</v>
      </c>
      <c r="B80" s="5">
        <f>+baten!B103/baten!B11*100</f>
        <v>10.647924984765941</v>
      </c>
      <c r="C80" s="5">
        <f>+baten!C103/baten!C11*100</f>
        <v>14.793019480519481</v>
      </c>
      <c r="D80" s="5">
        <f>+baten!D103/baten!D11*100</f>
        <v>15.535679564456546</v>
      </c>
      <c r="E80" s="5">
        <f>+baten!E103/baten!E11*100</f>
        <v>15.691041705629324</v>
      </c>
      <c r="F80" s="5">
        <f>+baten!F103/baten!F11*100</f>
        <v>10.425925925925926</v>
      </c>
      <c r="G80" s="21">
        <f>+baten!G103/baten!G11*100</f>
        <v>13.671685284118503</v>
      </c>
      <c r="H80" s="21">
        <f>+baten!H103/baten!H11*100</f>
        <v>14.365152919369786</v>
      </c>
      <c r="I80" s="21">
        <f>+baten!I103/baten!I11*100</f>
        <v>14.602587800369687</v>
      </c>
      <c r="J80" s="21">
        <f>+baten!J103/baten!J11*100</f>
        <v>16.415525114155251</v>
      </c>
      <c r="K80" s="21">
        <f>+baten!K103/baten!K11*100</f>
        <v>10.545919512742676</v>
      </c>
      <c r="L80" s="21">
        <f>+baten!L103/baten!L11*100</f>
        <v>11.505123123816972</v>
      </c>
      <c r="M80" s="21">
        <f>+baten!M103/baten!M11*100</f>
        <v>15.467759597451236</v>
      </c>
      <c r="N80" s="21">
        <f>+baten!N103/baten!N11*100</f>
        <v>12.169718964047879</v>
      </c>
      <c r="O80" s="21">
        <f>+baten!O103/baten!O11*100</f>
        <v>12.969004893964112</v>
      </c>
      <c r="P80" s="21">
        <f>+baten!P103/baten!P11*100</f>
        <v>9.1030789825970544</v>
      </c>
      <c r="Q80" s="21">
        <f>+baten!Q103/baten!Q11*100</f>
        <v>7.1978573819886176</v>
      </c>
      <c r="R80" s="21">
        <f>+baten!R103/baten!R11*100</f>
        <v>3.9736952567510837</v>
      </c>
      <c r="S80" s="21">
        <f>+baten!S103/baten!S11*100</f>
        <v>7.413290971670639</v>
      </c>
      <c r="T80" s="21">
        <f>+baten!T103/baten!T11*100</f>
        <v>4.7456738332459363</v>
      </c>
    </row>
    <row r="81" spans="1:22" s="2" customFormat="1">
      <c r="A81" s="2" t="s">
        <v>6</v>
      </c>
      <c r="B81" s="5">
        <f>+baten!B104/baten!B12*100</f>
        <v>5.5920505962366391</v>
      </c>
      <c r="C81" s="5">
        <f>+baten!C104/baten!C12*100</f>
        <v>6.7078838095298519</v>
      </c>
      <c r="D81" s="5">
        <f>+baten!D104/baten!D12*100</f>
        <v>7.2965116279069777</v>
      </c>
      <c r="E81" s="5">
        <f>+baten!E104/baten!E12*100</f>
        <v>7.3921406979939537</v>
      </c>
      <c r="F81" s="5">
        <f>+baten!F104/baten!F12*100</f>
        <v>6.4941921858500535</v>
      </c>
      <c r="G81" s="21">
        <f>+baten!G104/baten!G12*100</f>
        <v>8.7544483985765122</v>
      </c>
      <c r="H81" s="21">
        <f>+baten!H104/baten!H12*100</f>
        <v>9.2265943012211658</v>
      </c>
      <c r="I81" s="21">
        <f>+baten!I104/baten!I12*100</f>
        <v>13.372817955112218</v>
      </c>
      <c r="J81" s="21">
        <f>+baten!J104/baten!J12*100</f>
        <v>12.088588126730235</v>
      </c>
      <c r="K81" s="21">
        <f>+baten!K104/baten!K12*100</f>
        <v>10.436527847466131</v>
      </c>
      <c r="L81" s="21">
        <f>+baten!L104/baten!L12*100</f>
        <v>8.9978576529397749</v>
      </c>
      <c r="M81" s="21">
        <f>+baten!M104/baten!M12*100</f>
        <v>9.2250922509225095</v>
      </c>
      <c r="N81" s="21">
        <f>+baten!N104/baten!N12*100</f>
        <v>9.6149662823580595</v>
      </c>
      <c r="O81" s="21">
        <f>+baten!O104/baten!O12*100</f>
        <v>10.076398926285361</v>
      </c>
      <c r="P81" s="21">
        <f>+baten!P104/baten!P12*100</f>
        <v>11.10263865382986</v>
      </c>
      <c r="Q81" s="21">
        <f>+baten!Q104/baten!Q12*100</f>
        <v>10.87757829415604</v>
      </c>
      <c r="R81" s="21">
        <f>+baten!R104/baten!R12*100</f>
        <v>10.782502928191729</v>
      </c>
      <c r="S81" s="21">
        <f>+baten!S104/baten!S12*100</f>
        <v>11.477449207637145</v>
      </c>
      <c r="T81" s="21">
        <f>+baten!T104/baten!T12*100</f>
        <v>10.713992678000009</v>
      </c>
    </row>
    <row r="82" spans="1:22" s="2" customFormat="1">
      <c r="A82" s="2" t="s">
        <v>7</v>
      </c>
      <c r="B82" s="5">
        <f>+baten!B105/baten!B13*100</f>
        <v>7.7782047183121321</v>
      </c>
      <c r="C82" s="5">
        <f>+baten!C105/baten!C13*100</f>
        <v>11.417826573284014</v>
      </c>
      <c r="D82" s="5">
        <f>+baten!D105/baten!D13*100</f>
        <v>8.0362738509630987</v>
      </c>
      <c r="E82" s="5">
        <f>+baten!E105/baten!E13*100</f>
        <v>10.043791595004862</v>
      </c>
      <c r="F82" s="5">
        <f>+baten!F105/baten!F13*100</f>
        <v>11.340130733304973</v>
      </c>
      <c r="G82" s="21">
        <f>+baten!G105/baten!G13*100</f>
        <v>13.716653802635328</v>
      </c>
      <c r="H82" s="21">
        <f>+baten!H105/baten!H13*100</f>
        <v>13.351554475151705</v>
      </c>
      <c r="I82" s="21">
        <f>+baten!I105/baten!I13*100</f>
        <v>13.759227148872927</v>
      </c>
      <c r="J82" s="21">
        <f>+baten!J105/baten!J13*100</f>
        <v>15.743302698474777</v>
      </c>
      <c r="K82" s="21">
        <f>+baten!K105/baten!K13*100</f>
        <v>14.607069690543796</v>
      </c>
      <c r="L82" s="21">
        <f>+baten!L105/baten!L13*100</f>
        <v>13.204681151853833</v>
      </c>
      <c r="M82" s="21">
        <f>+baten!M105/baten!M13*100</f>
        <v>13.022132201593257</v>
      </c>
      <c r="N82" s="21">
        <f>+baten!N105/baten!N13*100</f>
        <v>12.289700896973429</v>
      </c>
      <c r="O82" s="21">
        <f>+baten!O105/baten!O13*100</f>
        <v>11.23835064095249</v>
      </c>
      <c r="P82" s="21">
        <f>+baten!P105/baten!P13*100</f>
        <v>10.758226037195993</v>
      </c>
      <c r="Q82" s="21">
        <f>+baten!Q105/baten!Q13*100</f>
        <v>9.8822183347957164</v>
      </c>
      <c r="R82" s="21">
        <f>+baten!R105/baten!R13*100</f>
        <v>10.183206603681489</v>
      </c>
      <c r="S82" s="21">
        <f>+baten!S105/baten!S13*100</f>
        <v>8.7589764708910476</v>
      </c>
      <c r="T82" s="21">
        <f>+baten!T105/baten!T13*100</f>
        <v>8.4739747989227858</v>
      </c>
    </row>
    <row r="83" spans="1:22" s="2" customFormat="1">
      <c r="A83" s="2" t="s">
        <v>8</v>
      </c>
      <c r="B83" s="5">
        <f>+baten!B106/baten!B14*100</f>
        <v>24.740369421892876</v>
      </c>
      <c r="C83" s="5">
        <f>+baten!C106/baten!C14*100</f>
        <v>10.83153496487442</v>
      </c>
      <c r="D83" s="5">
        <f>+baten!D106/baten!D14*100</f>
        <v>11.123806556043176</v>
      </c>
      <c r="E83" s="5">
        <f>+baten!E106/baten!E14*100</f>
        <v>9.274312740171446</v>
      </c>
      <c r="F83" s="5">
        <f>+baten!F106/baten!F14*100</f>
        <v>12.255963626868196</v>
      </c>
      <c r="G83" s="21">
        <f>+baten!G106/baten!G14*100</f>
        <v>12.450651478505112</v>
      </c>
      <c r="H83" s="21">
        <f>+baten!H106/baten!H14*100</f>
        <v>9.9022324462801272</v>
      </c>
      <c r="I83" s="21">
        <f>+baten!I106/baten!I14*100</f>
        <v>9.5398154372670039</v>
      </c>
      <c r="J83" s="21">
        <f>+baten!J106/baten!J14*100</f>
        <v>7.8493496318997202</v>
      </c>
      <c r="K83" s="21">
        <f>+baten!K106/baten!K14*100</f>
        <v>6.8862444017914273</v>
      </c>
      <c r="L83" s="21">
        <f>+baten!L106/baten!L14*100</f>
        <v>7.3622374385998137</v>
      </c>
      <c r="M83" s="21">
        <f>+baten!M106/baten!M14*100</f>
        <v>7.7731854107751426</v>
      </c>
      <c r="N83" s="21">
        <f>+baten!N106/baten!N14*100</f>
        <v>9.0208196140013168</v>
      </c>
      <c r="O83" s="21">
        <f>+baten!O106/baten!O14*100</f>
        <v>9.3456437533684902</v>
      </c>
      <c r="P83" s="21">
        <f>+baten!P106/baten!P14*100</f>
        <v>6.9038591989230627</v>
      </c>
      <c r="Q83" s="21">
        <f>+baten!Q106/baten!Q14*100</f>
        <v>5.9959606160060588</v>
      </c>
      <c r="R83" s="21">
        <f>+baten!R106/baten!R14*100</f>
        <v>6.9697727397476257</v>
      </c>
      <c r="S83" s="21">
        <f>+baten!S106/baten!S14*100</f>
        <v>7.0437739730491717</v>
      </c>
      <c r="T83" s="21">
        <f>+baten!T106/baten!T14*100</f>
        <v>7.0490132493282678</v>
      </c>
    </row>
    <row r="84" spans="1:22" s="2" customFormat="1">
      <c r="A84" s="2" t="s">
        <v>9</v>
      </c>
      <c r="B84" s="5">
        <f>+baten!B107/baten!B15*100</f>
        <v>6.7398158405221027</v>
      </c>
      <c r="C84" s="5">
        <f>+baten!C107/baten!C15*100</f>
        <v>4.9724255074413355</v>
      </c>
      <c r="D84" s="5">
        <f>+baten!D107/baten!D15*100</f>
        <v>3.9370896161532274</v>
      </c>
      <c r="E84" s="5">
        <f>+baten!E107/baten!E15*100</f>
        <v>4.7829492574945771</v>
      </c>
      <c r="F84" s="5">
        <f>+baten!F107/baten!F15*100</f>
        <v>4.0649527938831627</v>
      </c>
      <c r="G84" s="21">
        <f>+baten!G107/baten!G15*100</f>
        <v>4.0649527938831627</v>
      </c>
      <c r="H84" s="21">
        <f>+baten!H107/baten!H15*100</f>
        <v>3.9293972003071533</v>
      </c>
      <c r="I84" s="21">
        <f>+baten!I107/baten!I15*100</f>
        <v>3.7419095510364793</v>
      </c>
      <c r="J84" s="21">
        <f>+baten!J107/baten!J15*100</f>
        <v>4.5384925773897171</v>
      </c>
      <c r="K84" s="21">
        <f>+baten!K107/baten!K15*100</f>
        <v>21.574598744771187</v>
      </c>
      <c r="L84" s="21">
        <f>+baten!L107/baten!L15*100</f>
        <v>3.803130744805304</v>
      </c>
      <c r="M84" s="21">
        <f>+baten!M107/baten!M15*100</f>
        <v>4.0593301696288258</v>
      </c>
      <c r="N84" s="21">
        <f>+baten!N107/baten!N15*100</f>
        <v>4.4322976988687985</v>
      </c>
      <c r="O84" s="21">
        <f>+baten!O107/baten!O15*100</f>
        <v>3.6577433345285568</v>
      </c>
      <c r="P84" s="21">
        <f>+baten!P107/baten!P15*100</f>
        <v>3.4353719145462911</v>
      </c>
      <c r="Q84" s="21">
        <f>+baten!Q107/baten!Q15*100</f>
        <v>2.9927648928257491</v>
      </c>
      <c r="R84" s="21">
        <f>+baten!R107/baten!R15*100</f>
        <v>3.5469047805540326</v>
      </c>
      <c r="S84" s="21">
        <f>+baten!S107/baten!S15*100</f>
        <v>3.3526488781568808</v>
      </c>
      <c r="T84" s="21">
        <f>+baten!T107/baten!T15*100</f>
        <v>3.2237981195268368</v>
      </c>
    </row>
    <row r="85" spans="1:22" s="2" customFormat="1">
      <c r="A85" s="2" t="s">
        <v>10</v>
      </c>
      <c r="B85" s="5">
        <f>+baten!B108/baten!B16*100</f>
        <v>4.9172796412538142</v>
      </c>
      <c r="C85" s="5">
        <f>+baten!C108/baten!C16*100</f>
        <v>4.3090282536761109</v>
      </c>
      <c r="D85" s="5">
        <f>+baten!D108/baten!D16*100</f>
        <v>5.9893522626441884</v>
      </c>
      <c r="E85" s="5">
        <f>+baten!E108/baten!E16*100</f>
        <v>5.8344058344058345</v>
      </c>
      <c r="F85" s="5">
        <f>+baten!F108/baten!F16*100</f>
        <v>3.9501039501039505</v>
      </c>
      <c r="G85" s="21">
        <f>+baten!G108/baten!G16*100</f>
        <v>3.9501039501039505</v>
      </c>
      <c r="H85" s="21">
        <f>+baten!H108/baten!H16*100</f>
        <v>4.1035856573705187</v>
      </c>
      <c r="I85" s="21">
        <f>+baten!I108/baten!I16*100</f>
        <v>5.1001133358519084</v>
      </c>
      <c r="J85" s="21">
        <f>+baten!J108/baten!J16*100</f>
        <v>5.7504520795660037</v>
      </c>
      <c r="K85" s="21">
        <f>+baten!K108/baten!K16*100</f>
        <v>5.6715379262352128</v>
      </c>
      <c r="L85" s="21">
        <f>+baten!L108/baten!L16*100</f>
        <v>5.6520258767449789</v>
      </c>
      <c r="M85" s="21">
        <f>+baten!M108/baten!M16*100</f>
        <v>5.1183621241202815</v>
      </c>
      <c r="N85" s="21">
        <f>+baten!N108/baten!N16*100</f>
        <v>5.7395143487858711</v>
      </c>
      <c r="O85" s="21">
        <f>+baten!O108/baten!O16*100</f>
        <v>5.013106159895151</v>
      </c>
      <c r="P85" s="21">
        <f>+baten!P108/baten!P16*100</f>
        <v>4.970116388801511</v>
      </c>
      <c r="Q85" s="21">
        <f>+baten!Q108/baten!Q16*100</f>
        <v>5.7205376680212572</v>
      </c>
      <c r="R85" s="21">
        <f>+baten!R108/baten!R16*100</f>
        <v>6.1336588342996645</v>
      </c>
      <c r="S85" s="21">
        <f>+baten!S108/baten!S16*100</f>
        <v>5.7326703714536427</v>
      </c>
      <c r="T85" s="21">
        <f>+baten!T108/baten!T16*100</f>
        <v>5.5886524822695032</v>
      </c>
    </row>
    <row r="86" spans="1:22" s="2" customFormat="1">
      <c r="A86" s="2" t="s">
        <v>11</v>
      </c>
      <c r="B86" s="5">
        <f>+baten!B109/baten!B17*100</f>
        <v>7.5737261747757705</v>
      </c>
      <c r="C86" s="5">
        <f>+baten!C109/baten!C17*100</f>
        <v>7.1174433415088583</v>
      </c>
      <c r="D86" s="5">
        <f>+baten!D109/baten!D17*100</f>
        <v>7.4546346248160855</v>
      </c>
      <c r="E86" s="5">
        <f>+baten!E109/baten!E17*100</f>
        <v>8.6853533359652584</v>
      </c>
      <c r="F86" s="5">
        <f>+baten!F109/baten!F17*100</f>
        <v>7.5604053000779405</v>
      </c>
      <c r="G86" s="21">
        <f>+baten!G109/baten!G17*100</f>
        <v>7.5604053000779405</v>
      </c>
      <c r="H86" s="21">
        <f>+baten!H109/baten!H17*100</f>
        <v>9.8830629950961892</v>
      </c>
      <c r="I86" s="21">
        <f>+baten!I109/baten!I17*100</f>
        <v>8.1625046589638455</v>
      </c>
      <c r="J86" s="21">
        <f>+baten!J109/baten!J17*100</f>
        <v>9.7656249999999982</v>
      </c>
      <c r="K86" s="21">
        <f>+baten!K109/baten!K17*100</f>
        <v>7.6316732353994983</v>
      </c>
      <c r="L86" s="21">
        <f>+baten!L109/baten!L17*100</f>
        <v>7.535575679172057</v>
      </c>
      <c r="M86" s="21">
        <f>+baten!M109/baten!M17*100</f>
        <v>8.3575346886092294</v>
      </c>
      <c r="N86" s="21">
        <f>+baten!N109/baten!N17*100</f>
        <v>7.3365231259968109</v>
      </c>
      <c r="O86" s="21">
        <f>+baten!O109/baten!O17*100</f>
        <v>6.3242375601926168</v>
      </c>
      <c r="P86" s="21">
        <f>+baten!P109/baten!P17*100</f>
        <v>7.0099255583126556</v>
      </c>
      <c r="Q86" s="21">
        <f>+baten!Q109/baten!Q17*100</f>
        <v>5.6597774244833072</v>
      </c>
      <c r="R86" s="21">
        <f>+baten!R109/baten!R17*100</f>
        <v>5.785646538096743</v>
      </c>
      <c r="S86" s="21">
        <f>+baten!S109/baten!S17*100</f>
        <v>5.7961981925833603</v>
      </c>
      <c r="T86" s="21">
        <f>+baten!T109/baten!T17*100</f>
        <v>5.9617194854094766</v>
      </c>
    </row>
    <row r="87" spans="1:22" s="2" customFormat="1">
      <c r="A87" s="2" t="s">
        <v>12</v>
      </c>
      <c r="B87" s="5">
        <f>+baten!B110/baten!B18*100</f>
        <v>7.390562504847269</v>
      </c>
      <c r="C87" s="5">
        <f>+baten!C110/baten!C18*100</f>
        <v>9.0718405873099126</v>
      </c>
      <c r="D87" s="5">
        <f>+baten!D110/baten!D18*100</f>
        <v>10.341415141019297</v>
      </c>
      <c r="E87" s="5">
        <f>+baten!E110/baten!E18*100</f>
        <v>12.12962962962963</v>
      </c>
      <c r="F87" s="5">
        <f>+baten!F110/baten!F18*100</f>
        <v>10.004568296025582</v>
      </c>
      <c r="G87" s="21">
        <f>+baten!G110/baten!G18*100</f>
        <v>10.004568296025582</v>
      </c>
      <c r="H87" s="21">
        <f>+baten!H110/baten!H18*100</f>
        <v>7.7180088375867983</v>
      </c>
      <c r="I87" s="21">
        <f>+baten!I110/baten!I18*100</f>
        <v>8.0958156458459669</v>
      </c>
      <c r="J87" s="21">
        <f>+baten!J110/baten!J18*100</f>
        <v>9.3082051001508326</v>
      </c>
      <c r="K87" s="21">
        <f>+baten!K110/baten!K18*100</f>
        <v>6.6562264193870071</v>
      </c>
      <c r="L87" s="21">
        <f>+baten!L110/baten!L18*100</f>
        <v>7.0932657717557133</v>
      </c>
      <c r="M87" s="21">
        <f>+baten!M110/baten!M18*100</f>
        <v>7.0173514980400755</v>
      </c>
      <c r="N87" s="21">
        <f>+baten!N110/baten!N18*100</f>
        <v>8.3899064941718979</v>
      </c>
      <c r="O87" s="21">
        <f>+baten!O110/baten!O18*100</f>
        <v>7.1912864426515055</v>
      </c>
      <c r="P87" s="21">
        <f>+baten!P110/baten!P18*100</f>
        <v>6.2031996135193888</v>
      </c>
      <c r="Q87" s="21">
        <f>+baten!Q110/baten!Q18*100</f>
        <v>6.2079948936809304</v>
      </c>
      <c r="R87" s="21">
        <f>+baten!R110/baten!R18*100</f>
        <v>7.313053393732825</v>
      </c>
      <c r="S87" s="21">
        <f>+baten!S110/baten!S18*100</f>
        <v>7.6283397018622283</v>
      </c>
      <c r="T87" s="21">
        <f>+baten!T110/baten!T18*100</f>
        <v>6.4145676602228363</v>
      </c>
    </row>
    <row r="88" spans="1:22" s="3" customFormat="1">
      <c r="A88" s="3" t="s">
        <v>14</v>
      </c>
      <c r="B88" s="7">
        <f>+baten!B111/baten!B19*100</f>
        <v>8.1124067245019784</v>
      </c>
      <c r="C88" s="7">
        <f>+baten!C111/baten!C19*100</f>
        <v>8.8031829700770885</v>
      </c>
      <c r="D88" s="7">
        <f>+baten!D111/baten!D19*100</f>
        <v>9.1262236551890759</v>
      </c>
      <c r="E88" s="7">
        <f>+baten!E111/baten!E19*100</f>
        <v>9.1429073971255743</v>
      </c>
      <c r="F88" s="7">
        <f>+baten!F111/baten!F19*100</f>
        <v>8.5894230717975226</v>
      </c>
      <c r="G88" s="23">
        <f>+baten!G111/baten!G19*100</f>
        <v>10.028254740759641</v>
      </c>
      <c r="H88" s="23">
        <f>+baten!H111/baten!H19*100</f>
        <v>10.174496416076545</v>
      </c>
      <c r="I88" s="23">
        <f>+baten!I111/baten!I19*100</f>
        <v>10.403687698734666</v>
      </c>
      <c r="J88" s="23">
        <f>+baten!J111/baten!J19*100</f>
        <v>10.896448939916118</v>
      </c>
      <c r="K88" s="23">
        <f>+baten!K111/baten!K19*100</f>
        <v>11.106453271051354</v>
      </c>
      <c r="L88" s="23">
        <f>+baten!L111/baten!L19*100</f>
        <v>9.1346065633234694</v>
      </c>
      <c r="M88" s="23">
        <f>+baten!M111/baten!M19*100</f>
        <v>9.1060388854045335</v>
      </c>
      <c r="N88" s="23">
        <f>+baten!N111/baten!N19*100</f>
        <v>9.0519068158243154</v>
      </c>
      <c r="O88" s="23">
        <f>+baten!O111/baten!O19*100</f>
        <v>8.5944074687962537</v>
      </c>
      <c r="P88" s="23">
        <f>+baten!P111/baten!P19*100</f>
        <v>8.0648802385622815</v>
      </c>
      <c r="Q88" s="23">
        <f>+baten!Q111/baten!Q19*100</f>
        <v>7.8050108941125993</v>
      </c>
      <c r="R88" s="23">
        <f>+baten!R111/baten!R19*100</f>
        <v>7.8894484604510486</v>
      </c>
      <c r="S88" s="23">
        <f>+baten!S111/baten!S19*100</f>
        <v>8.3184074467096849</v>
      </c>
      <c r="T88" s="23">
        <f>+baten!T111/baten!T19*100</f>
        <v>7.6831014816353127</v>
      </c>
    </row>
    <row r="89" spans="1:22" s="2" customFormat="1">
      <c r="A89" s="2" t="s">
        <v>13</v>
      </c>
      <c r="B89" s="5">
        <f>+baten!B112/baten!B20*100</f>
        <v>0.72405312346286266</v>
      </c>
      <c r="C89" s="5">
        <f>+baten!C112/baten!C20*100</f>
        <v>1.7678781664198093</v>
      </c>
      <c r="D89" s="5">
        <f>+baten!D112/baten!D20*100</f>
        <v>7.4852218502955621</v>
      </c>
      <c r="E89" s="5">
        <f>+baten!E112/baten!E20*100</f>
        <v>6.259181532004197</v>
      </c>
      <c r="F89" s="5">
        <f>+baten!F112/baten!F20*100</f>
        <v>3.0781310088450198</v>
      </c>
      <c r="G89" s="21">
        <f>+baten!G112/baten!G20*100</f>
        <v>3.1966053748231973</v>
      </c>
      <c r="H89" s="21">
        <f>+baten!H112/baten!H20*100</f>
        <v>1.2812669929309408</v>
      </c>
      <c r="I89" s="21">
        <f>+baten!I112/baten!I20*100</f>
        <v>3.3380093633275307</v>
      </c>
      <c r="J89" s="21">
        <f>+baten!J112/baten!J20*100</f>
        <v>3.1130928252938794</v>
      </c>
      <c r="K89" s="21">
        <f>+baten!K112/baten!K20*100</f>
        <v>3.2938201359253987</v>
      </c>
      <c r="L89" s="21">
        <f>+baten!L112/baten!L20*100</f>
        <v>4.9104256755786055</v>
      </c>
      <c r="M89" s="21">
        <f>baten!M112/baten!M20*100</f>
        <v>3.1662739080396776</v>
      </c>
      <c r="N89" s="21">
        <f>baten!N112/baten!N20*100</f>
        <v>3.0522846357541269</v>
      </c>
      <c r="O89" s="21">
        <f>baten!O112/baten!O20*100</f>
        <v>2.9028192954691989</v>
      </c>
      <c r="P89" s="21">
        <f>baten!P112/baten!P20*100</f>
        <v>2.9969155940447236</v>
      </c>
      <c r="Q89" s="21">
        <f>baten!Q112/baten!Q20*100</f>
        <v>2.6331962369403867</v>
      </c>
      <c r="R89" s="21">
        <f>baten!R112/baten!R20*100</f>
        <v>2.5506329113924053</v>
      </c>
      <c r="S89" s="21">
        <f>baten!S112/baten!S20*100</f>
        <v>2.6311577734387503</v>
      </c>
      <c r="T89" s="21">
        <f>baten!T112/baten!T20*100</f>
        <v>2.0369602285819624</v>
      </c>
    </row>
    <row r="90" spans="1:22" s="2" customFormat="1">
      <c r="A90" s="2" t="s">
        <v>64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21">
        <f>baten!M113/baten!M21*100</f>
        <v>5.3638537751964472</v>
      </c>
      <c r="N90" s="21">
        <f>baten!N113/baten!N21*100</f>
        <v>1.4332190275213226</v>
      </c>
      <c r="O90" s="21">
        <f>baten!O113/baten!O21*100</f>
        <v>5.1202961135101788</v>
      </c>
      <c r="P90" s="21">
        <f>baten!P113/baten!P21*100</f>
        <v>1.079136690647482</v>
      </c>
      <c r="Q90" s="21">
        <f>baten!Q113/baten!Q21*100</f>
        <v>5.7924828943668576</v>
      </c>
      <c r="R90" s="21">
        <f>baten!R113/baten!R21*100</f>
        <v>10.553884451820352</v>
      </c>
      <c r="S90" s="21">
        <f>baten!S113/baten!S21*100</f>
        <v>17.078426334938381</v>
      </c>
      <c r="T90" s="21">
        <f>baten!T113/baten!T21*100</f>
        <v>4.7570093457943923</v>
      </c>
      <c r="V90" s="6"/>
    </row>
    <row r="91" spans="1:22" s="2" customFormat="1">
      <c r="A91" s="2" t="s">
        <v>65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21">
        <f>baten!M114/baten!M22*100</f>
        <v>24.389051808406652</v>
      </c>
      <c r="N91" s="21">
        <f>baten!N114/baten!N22*100</f>
        <v>32.669322709163346</v>
      </c>
      <c r="O91" s="21">
        <f>baten!O114/baten!O22*100</f>
        <v>34.943052391799547</v>
      </c>
      <c r="P91" s="21">
        <f>baten!P114/baten!P22*100</f>
        <v>32.013479359730411</v>
      </c>
      <c r="Q91" s="21">
        <f>baten!Q114/baten!Q22*100</f>
        <v>32.840861122836642</v>
      </c>
      <c r="R91" s="21">
        <f>baten!R114/baten!R22*100</f>
        <v>36.91973178993144</v>
      </c>
      <c r="S91" s="21">
        <f>baten!S114/baten!S22*100</f>
        <v>33.745259866948977</v>
      </c>
      <c r="T91" s="21">
        <f>baten!T114/baten!T22*100</f>
        <v>40.597758405977586</v>
      </c>
    </row>
    <row r="92" spans="1:22" s="2" customFormat="1">
      <c r="A92" s="2" t="s">
        <v>66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21">
        <f>baten!M115/baten!M23*100</f>
        <v>6.5106382978723412</v>
      </c>
      <c r="N92" s="21">
        <f>baten!N115/baten!N23*100</f>
        <v>7.9722180280839492</v>
      </c>
      <c r="O92" s="21">
        <f>baten!O115/baten!O23*100</f>
        <v>6.0371771672972532</v>
      </c>
      <c r="P92" s="21">
        <f>baten!P115/baten!P23*100</f>
        <v>7.7016742770167426</v>
      </c>
      <c r="Q92" s="21">
        <f>baten!Q115/baten!Q23*100</f>
        <v>7.3112145323525004</v>
      </c>
      <c r="R92" s="21">
        <f>baten!R115/baten!R23*100</f>
        <v>7.316543456653239</v>
      </c>
      <c r="S92" s="21">
        <f>baten!S115/baten!S23*100</f>
        <v>6.6301720261804311</v>
      </c>
      <c r="T92" s="21">
        <f>baten!T115/baten!T23*100</f>
        <v>4.3934681181959565</v>
      </c>
    </row>
    <row r="93" spans="1:22" s="2" customFormat="1">
      <c r="A93" s="2" t="s">
        <v>67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21">
        <f>baten!M116/baten!M24*100</f>
        <v>57.005312084993363</v>
      </c>
      <c r="N93" s="21">
        <f>baten!N116/baten!N24*100</f>
        <v>57.165109034267914</v>
      </c>
      <c r="O93" s="21">
        <f>baten!O116/baten!O24*100</f>
        <v>59.0260963142319</v>
      </c>
      <c r="P93" s="21">
        <f>baten!P116/baten!P24*100</f>
        <v>55.375472717450023</v>
      </c>
      <c r="Q93" s="21">
        <f>baten!Q116/baten!Q24*100</f>
        <v>59.944211994421202</v>
      </c>
      <c r="R93" s="21">
        <f>baten!R116/baten!R24*100</f>
        <v>60.684408844883428</v>
      </c>
      <c r="S93" s="21">
        <f>baten!S116/baten!S24*100</f>
        <v>63.328289865479029</v>
      </c>
      <c r="T93" s="21">
        <f>baten!T116/baten!T24*100</f>
        <v>61.834986474301168</v>
      </c>
    </row>
    <row r="94" spans="1:22" s="3" customFormat="1">
      <c r="A94" s="3" t="s">
        <v>63</v>
      </c>
      <c r="B94" s="7">
        <f>+baten!B117/baten!B25*100</f>
        <v>8.0179177982506431</v>
      </c>
      <c r="C94" s="7">
        <f>+baten!C117/baten!C25*100</f>
        <v>8.7164849133260986</v>
      </c>
      <c r="D94" s="7">
        <f>+baten!D117/baten!D25*100</f>
        <v>9.1060625052089854</v>
      </c>
      <c r="E94" s="7">
        <f>+baten!E117/baten!E25*100</f>
        <v>9.108382676862</v>
      </c>
      <c r="F94" s="7">
        <f>+baten!F117/baten!F25*100</f>
        <v>8.5197968392264656</v>
      </c>
      <c r="G94" s="23">
        <f>+baten!G117/baten!G25*100</f>
        <v>9.9313771458357767</v>
      </c>
      <c r="H94" s="23">
        <f>+baten!H117/baten!H25*100</f>
        <v>10.055855536848128</v>
      </c>
      <c r="I94" s="23">
        <f>+baten!I117/baten!I25*100</f>
        <v>10.312112898191197</v>
      </c>
      <c r="J94" s="23">
        <f>+baten!J117/baten!J25*100</f>
        <v>10.795795628935254</v>
      </c>
      <c r="K94" s="23">
        <f>+baten!K117/baten!K25*100</f>
        <v>11.01614450563012</v>
      </c>
      <c r="L94" s="23">
        <f>+baten!L117/baten!L25*100</f>
        <v>9.0833609430659727</v>
      </c>
      <c r="M94" s="23">
        <f>+baten!M117/baten!M25*100</f>
        <v>9.0517892987131319</v>
      </c>
      <c r="N94" s="23">
        <f>+baten!N117/baten!N25*100</f>
        <v>9.0017366362374194</v>
      </c>
      <c r="O94" s="23">
        <f>+baten!O117/baten!O25*100</f>
        <v>8.5623550023833914</v>
      </c>
      <c r="P94" s="23">
        <f>+baten!P117/baten!P25*100</f>
        <v>8.0356971515075113</v>
      </c>
      <c r="Q94" s="23">
        <f>+baten!Q117/baten!Q25*100</f>
        <v>7.7882641060973494</v>
      </c>
      <c r="R94" s="23">
        <f>+baten!R117/baten!R25*100</f>
        <v>7.8826735231107916</v>
      </c>
      <c r="S94" s="23">
        <f>+baten!S117/baten!S25*100</f>
        <v>8.3201773724543227</v>
      </c>
      <c r="T94" s="23">
        <f>+baten!T117/baten!T25*100</f>
        <v>7.6680475380051067</v>
      </c>
    </row>
    <row r="96" spans="1:22">
      <c r="A96" s="2" t="s">
        <v>18</v>
      </c>
    </row>
    <row r="97" spans="1:16">
      <c r="A97" s="16" t="s">
        <v>26</v>
      </c>
      <c r="P97" s="29"/>
    </row>
    <row r="98" spans="1:16">
      <c r="A98" s="16"/>
    </row>
    <row r="99" spans="1:16">
      <c r="A99" s="2" t="s">
        <v>19</v>
      </c>
    </row>
    <row r="100" spans="1:16">
      <c r="A100" s="2" t="s">
        <v>21</v>
      </c>
    </row>
    <row r="101" spans="1:16">
      <c r="A101" s="2"/>
    </row>
    <row r="102" spans="1:16">
      <c r="A102" s="2" t="s">
        <v>41</v>
      </c>
    </row>
  </sheetData>
  <hyperlinks>
    <hyperlink ref="A97" r:id="rId1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zoomScale="110" zoomScaleNormal="110" workbookViewId="0">
      <pane xSplit="1" topLeftCell="B1" activePane="topRight" state="frozen"/>
      <selection activeCell="A82" sqref="A82"/>
      <selection pane="topRight" activeCell="O1" sqref="O1:O1048576"/>
    </sheetView>
  </sheetViews>
  <sheetFormatPr defaultRowHeight="12.75"/>
  <cols>
    <col min="1" max="1" width="14.5703125" style="2" customWidth="1"/>
    <col min="2" max="2" width="9.140625" style="2"/>
    <col min="3" max="10" width="9.140625" style="19"/>
    <col min="11" max="12" width="9.140625" style="2"/>
    <col min="14" max="14" width="10.28515625" style="2" customWidth="1"/>
    <col min="15" max="16384" width="9.140625" style="2"/>
  </cols>
  <sheetData>
    <row r="1" spans="1:15" ht="15.75">
      <c r="A1" s="1" t="s">
        <v>33</v>
      </c>
      <c r="N1" s="1"/>
    </row>
    <row r="2" spans="1:15">
      <c r="A2" s="2" t="s">
        <v>43</v>
      </c>
    </row>
    <row r="3" spans="1:15">
      <c r="E3" s="20"/>
    </row>
    <row r="4" spans="1:15" ht="15">
      <c r="A4" s="17" t="s">
        <v>28</v>
      </c>
      <c r="B4" s="3"/>
      <c r="N4" s="17"/>
    </row>
    <row r="5" spans="1:15" s="3" customFormat="1">
      <c r="B5" s="3">
        <v>2004</v>
      </c>
      <c r="C5" s="20">
        <v>2005</v>
      </c>
      <c r="D5" s="20">
        <v>2006</v>
      </c>
      <c r="E5" s="20">
        <v>2007</v>
      </c>
      <c r="F5" s="20">
        <v>2008</v>
      </c>
      <c r="G5" s="20">
        <v>2009</v>
      </c>
      <c r="H5" s="20">
        <v>2010</v>
      </c>
      <c r="I5" s="20">
        <v>2011</v>
      </c>
      <c r="J5" s="20">
        <v>2012</v>
      </c>
      <c r="K5" s="20">
        <v>2013</v>
      </c>
      <c r="L5" s="20">
        <v>2014</v>
      </c>
      <c r="M5" s="20">
        <v>2015</v>
      </c>
      <c r="N5" s="20">
        <v>2016</v>
      </c>
      <c r="O5" s="3">
        <v>2017</v>
      </c>
    </row>
    <row r="6" spans="1:15">
      <c r="A6" s="2" t="s">
        <v>0</v>
      </c>
      <c r="B6" s="6">
        <f t="shared" ref="B6:K6" si="0">+B29+B52+B75+B98</f>
        <v>267.89999999999998</v>
      </c>
      <c r="C6" s="21">
        <f t="shared" si="0"/>
        <v>290.3</v>
      </c>
      <c r="D6" s="21">
        <f t="shared" si="0"/>
        <v>301.89999999999998</v>
      </c>
      <c r="E6" s="21">
        <f t="shared" si="0"/>
        <v>314</v>
      </c>
      <c r="F6" s="21">
        <f t="shared" si="0"/>
        <v>447.1</v>
      </c>
      <c r="G6" s="21">
        <f t="shared" si="0"/>
        <v>462.8</v>
      </c>
      <c r="H6" s="21">
        <f t="shared" si="0"/>
        <v>473.1</v>
      </c>
      <c r="I6" s="21">
        <f t="shared" si="0"/>
        <v>488.5</v>
      </c>
      <c r="J6" s="21">
        <f t="shared" si="0"/>
        <v>488.20000000000005</v>
      </c>
      <c r="K6" s="21">
        <f t="shared" si="0"/>
        <v>512.20000000000005</v>
      </c>
      <c r="L6" s="21">
        <v>525.5</v>
      </c>
      <c r="M6" s="21">
        <v>558.20000000000005</v>
      </c>
      <c r="N6" s="21">
        <v>585.70000000000005</v>
      </c>
      <c r="O6" s="21">
        <v>614</v>
      </c>
    </row>
    <row r="7" spans="1:15">
      <c r="A7" s="2" t="s">
        <v>1</v>
      </c>
      <c r="B7" s="6">
        <f t="shared" ref="B7:K7" si="1">+B30+B53+B76+B99</f>
        <v>575.17000000000007</v>
      </c>
      <c r="C7" s="21">
        <f t="shared" si="1"/>
        <v>619.81200000000001</v>
      </c>
      <c r="D7" s="21">
        <f t="shared" si="1"/>
        <v>616.71699999999998</v>
      </c>
      <c r="E7" s="21">
        <f t="shared" si="1"/>
        <v>643.68799999999999</v>
      </c>
      <c r="F7" s="21">
        <f t="shared" si="1"/>
        <v>706.56799999999998</v>
      </c>
      <c r="G7" s="21">
        <f t="shared" si="1"/>
        <v>765.68799999999999</v>
      </c>
      <c r="H7" s="21">
        <f t="shared" si="1"/>
        <v>743.41600000000005</v>
      </c>
      <c r="I7" s="21">
        <f t="shared" si="1"/>
        <v>756.40900000000011</v>
      </c>
      <c r="J7" s="21">
        <f t="shared" si="1"/>
        <v>744.18899999999985</v>
      </c>
      <c r="K7" s="21">
        <f t="shared" si="1"/>
        <v>736.74700000000007</v>
      </c>
      <c r="L7" s="21">
        <v>755.75400000000002</v>
      </c>
      <c r="M7" s="21">
        <v>776.21299999999997</v>
      </c>
      <c r="N7" s="21">
        <v>797.15700000000004</v>
      </c>
      <c r="O7" s="21">
        <v>827.93499999999995</v>
      </c>
    </row>
    <row r="8" spans="1:15">
      <c r="A8" s="2" t="s">
        <v>2</v>
      </c>
      <c r="B8" s="6">
        <f t="shared" ref="B8:K8" si="2">+B31+B54+B77+B100</f>
        <v>422.02199999999999</v>
      </c>
      <c r="C8" s="21">
        <f t="shared" si="2"/>
        <v>418.66700000000003</v>
      </c>
      <c r="D8" s="21">
        <f t="shared" si="2"/>
        <v>415.75700000000001</v>
      </c>
      <c r="E8" s="21">
        <f t="shared" si="2"/>
        <v>425.39400000000001</v>
      </c>
      <c r="F8" s="21">
        <f t="shared" si="2"/>
        <v>481.15700000000004</v>
      </c>
      <c r="G8" s="21">
        <f t="shared" si="2"/>
        <v>542.72799999999995</v>
      </c>
      <c r="H8" s="21">
        <f t="shared" si="2"/>
        <v>575.39800000000002</v>
      </c>
      <c r="I8" s="21">
        <f t="shared" si="2"/>
        <v>595.47800000000007</v>
      </c>
      <c r="J8" s="21">
        <f t="shared" si="2"/>
        <v>614.36799999999994</v>
      </c>
      <c r="K8" s="21">
        <f t="shared" si="2"/>
        <v>607.80099999999993</v>
      </c>
      <c r="L8" s="21">
        <v>603.23299999999995</v>
      </c>
      <c r="M8" s="21">
        <v>628.54499999999996</v>
      </c>
      <c r="N8" s="21">
        <v>644.83130000000006</v>
      </c>
      <c r="O8" s="21">
        <v>652.62099999999998</v>
      </c>
    </row>
    <row r="9" spans="1:15">
      <c r="A9" s="2" t="s">
        <v>3</v>
      </c>
      <c r="B9" s="6">
        <f t="shared" ref="B9:K9" si="3">+B32+B55+B78+B101</f>
        <v>321.3</v>
      </c>
      <c r="C9" s="21">
        <f t="shared" si="3"/>
        <v>335.09999999999997</v>
      </c>
      <c r="D9" s="21">
        <f t="shared" si="3"/>
        <v>351.6</v>
      </c>
      <c r="E9" s="21">
        <f t="shared" si="3"/>
        <v>386.4</v>
      </c>
      <c r="F9" s="21">
        <f t="shared" si="3"/>
        <v>414.7</v>
      </c>
      <c r="G9" s="21">
        <f t="shared" si="3"/>
        <v>454.09999999999997</v>
      </c>
      <c r="H9" s="21">
        <f t="shared" si="3"/>
        <v>483.8</v>
      </c>
      <c r="I9" s="21">
        <f t="shared" si="3"/>
        <v>518.79999999999995</v>
      </c>
      <c r="J9" s="21">
        <f t="shared" si="3"/>
        <v>508.79999999999995</v>
      </c>
      <c r="K9" s="21">
        <f t="shared" si="3"/>
        <v>533.09999999999991</v>
      </c>
      <c r="L9" s="21">
        <v>532.4</v>
      </c>
      <c r="M9" s="21">
        <v>538.1</v>
      </c>
      <c r="N9" s="21">
        <v>572.20000000000005</v>
      </c>
      <c r="O9" s="21">
        <v>606.9</v>
      </c>
    </row>
    <row r="10" spans="1:15">
      <c r="A10" s="2" t="s">
        <v>4</v>
      </c>
      <c r="B10" s="6">
        <f t="shared" ref="B10:K10" si="4">+B33+B56+B79+B102</f>
        <v>223.846</v>
      </c>
      <c r="C10" s="21">
        <f t="shared" si="4"/>
        <v>237.47000000000003</v>
      </c>
      <c r="D10" s="21">
        <f t="shared" si="4"/>
        <v>231.94299999999998</v>
      </c>
      <c r="E10" s="21">
        <f t="shared" si="4"/>
        <v>250.392</v>
      </c>
      <c r="F10" s="21">
        <f t="shared" si="4"/>
        <v>295.59699999999998</v>
      </c>
      <c r="G10" s="21">
        <f t="shared" si="4"/>
        <v>332.62599999999998</v>
      </c>
      <c r="H10" s="21">
        <f t="shared" si="4"/>
        <v>346.80100000000004</v>
      </c>
      <c r="I10" s="21">
        <f t="shared" si="4"/>
        <v>346.94600000000003</v>
      </c>
      <c r="J10" s="21">
        <f t="shared" si="4"/>
        <v>345.10700000000003</v>
      </c>
      <c r="K10" s="21">
        <f t="shared" si="4"/>
        <v>354.084</v>
      </c>
      <c r="L10" s="21">
        <v>372.73500000000001</v>
      </c>
      <c r="M10" s="21">
        <v>395.87900000000002</v>
      </c>
      <c r="N10" s="21">
        <v>398.815</v>
      </c>
      <c r="O10" s="21">
        <v>414.00099999999998</v>
      </c>
    </row>
    <row r="11" spans="1:15">
      <c r="A11" s="2" t="s">
        <v>5</v>
      </c>
      <c r="B11" s="6">
        <f t="shared" ref="B11:K11" si="5">+B34+B57+B80+B103</f>
        <v>404.90000000000003</v>
      </c>
      <c r="C11" s="21">
        <f t="shared" si="5"/>
        <v>421</v>
      </c>
      <c r="D11" s="21">
        <f t="shared" si="5"/>
        <v>409.8</v>
      </c>
      <c r="E11" s="21">
        <f t="shared" si="5"/>
        <v>417.09999999999997</v>
      </c>
      <c r="F11" s="21">
        <f t="shared" si="5"/>
        <v>518.23599999999999</v>
      </c>
      <c r="G11" s="21">
        <f t="shared" si="5"/>
        <v>561.36599999999999</v>
      </c>
      <c r="H11" s="21">
        <f t="shared" si="5"/>
        <v>569.17200000000003</v>
      </c>
      <c r="I11" s="21">
        <f t="shared" si="5"/>
        <v>596.94299999999998</v>
      </c>
      <c r="J11" s="21">
        <f t="shared" si="5"/>
        <v>619.6</v>
      </c>
      <c r="K11" s="21">
        <f t="shared" si="5"/>
        <v>589.20000000000005</v>
      </c>
      <c r="L11" s="21">
        <v>597.9</v>
      </c>
      <c r="M11" s="18">
        <v>715.7</v>
      </c>
      <c r="N11" s="21">
        <v>735.2</v>
      </c>
      <c r="O11" s="21">
        <v>754.8</v>
      </c>
    </row>
    <row r="12" spans="1:15">
      <c r="A12" s="2" t="s">
        <v>6</v>
      </c>
      <c r="B12" s="6">
        <f t="shared" ref="B12:K12" si="6">+B35+B58+B81+B104</f>
        <v>278.60000000000002</v>
      </c>
      <c r="C12" s="21">
        <f t="shared" si="6"/>
        <v>290.39999999999998</v>
      </c>
      <c r="D12" s="21">
        <f t="shared" si="6"/>
        <v>307.5</v>
      </c>
      <c r="E12" s="21">
        <f t="shared" si="6"/>
        <v>312.7</v>
      </c>
      <c r="F12" s="21">
        <f t="shared" si="6"/>
        <v>406.4</v>
      </c>
      <c r="G12" s="21">
        <f t="shared" si="6"/>
        <v>431.49999999999994</v>
      </c>
      <c r="H12" s="21">
        <f t="shared" si="6"/>
        <v>432.9</v>
      </c>
      <c r="I12" s="21">
        <f t="shared" si="6"/>
        <v>451.9</v>
      </c>
      <c r="J12" s="21">
        <f t="shared" si="6"/>
        <v>459.5</v>
      </c>
      <c r="K12" s="21">
        <f t="shared" si="6"/>
        <v>485.88</v>
      </c>
      <c r="L12" s="21">
        <v>493.47899999999998</v>
      </c>
      <c r="M12" s="21">
        <v>498.19299999999998</v>
      </c>
      <c r="N12" s="21">
        <v>492.93299999999999</v>
      </c>
      <c r="O12" s="21">
        <v>492.233</v>
      </c>
    </row>
    <row r="13" spans="1:15">
      <c r="A13" s="2" t="s">
        <v>7</v>
      </c>
      <c r="B13" s="6">
        <f t="shared" ref="B13:K13" si="7">+B36+B59+B82+B105</f>
        <v>359.63</v>
      </c>
      <c r="C13" s="21">
        <f t="shared" si="7"/>
        <v>385.19799999999998</v>
      </c>
      <c r="D13" s="21">
        <f t="shared" si="7"/>
        <v>397.19799999999998</v>
      </c>
      <c r="E13" s="21">
        <f t="shared" si="7"/>
        <v>405.64400000000001</v>
      </c>
      <c r="F13" s="21">
        <f t="shared" si="7"/>
        <v>442.35699999999997</v>
      </c>
      <c r="G13" s="21">
        <f t="shared" si="7"/>
        <v>461.97500000000002</v>
      </c>
      <c r="H13" s="21">
        <f t="shared" si="7"/>
        <v>479.41100000000006</v>
      </c>
      <c r="I13" s="21">
        <f t="shared" si="7"/>
        <v>500.25</v>
      </c>
      <c r="J13" s="21">
        <f t="shared" si="7"/>
        <v>513.92100000000005</v>
      </c>
      <c r="K13" s="21">
        <f t="shared" si="7"/>
        <v>537.55700000000002</v>
      </c>
      <c r="L13" s="21">
        <v>528.02200000000005</v>
      </c>
      <c r="M13" s="21">
        <v>551.97400000000005</v>
      </c>
      <c r="N13" s="21">
        <v>543.85199999999998</v>
      </c>
      <c r="O13" s="21">
        <v>554.27200000000005</v>
      </c>
    </row>
    <row r="14" spans="1:15">
      <c r="A14" s="2" t="s">
        <v>8</v>
      </c>
      <c r="B14" s="6">
        <f t="shared" ref="B14:K14" si="8">+B37+B60+B83+B106</f>
        <v>125.492</v>
      </c>
      <c r="C14" s="21">
        <f t="shared" si="8"/>
        <v>130.738</v>
      </c>
      <c r="D14" s="21">
        <f t="shared" si="8"/>
        <v>139.084</v>
      </c>
      <c r="E14" s="21">
        <f t="shared" si="8"/>
        <v>155.77500000000001</v>
      </c>
      <c r="F14" s="21">
        <f t="shared" si="8"/>
        <v>176.04300000000001</v>
      </c>
      <c r="G14" s="21">
        <f t="shared" si="8"/>
        <v>190.36</v>
      </c>
      <c r="H14" s="21">
        <f t="shared" si="8"/>
        <v>200.75800000000001</v>
      </c>
      <c r="I14" s="21">
        <f t="shared" si="8"/>
        <v>201.05500000000001</v>
      </c>
      <c r="J14" s="21">
        <f t="shared" si="8"/>
        <v>200.988</v>
      </c>
      <c r="K14" s="21">
        <f t="shared" si="8"/>
        <v>189.66200000000001</v>
      </c>
      <c r="L14" s="21">
        <v>192.398</v>
      </c>
      <c r="M14" s="21">
        <v>191.404</v>
      </c>
      <c r="N14" s="21">
        <v>198.87456800000001</v>
      </c>
      <c r="O14" s="21">
        <v>214.86199999999999</v>
      </c>
    </row>
    <row r="15" spans="1:15">
      <c r="A15" s="2" t="s">
        <v>9</v>
      </c>
      <c r="B15" s="6">
        <f t="shared" ref="B15:K15" si="9">+B38+B61+B84+B107</f>
        <v>440.14799999999997</v>
      </c>
      <c r="C15" s="21">
        <f t="shared" si="9"/>
        <v>454.61200000000002</v>
      </c>
      <c r="D15" s="21">
        <f t="shared" si="9"/>
        <v>472.5</v>
      </c>
      <c r="E15" s="21">
        <f t="shared" si="9"/>
        <v>470.55000000000007</v>
      </c>
      <c r="F15" s="21">
        <f t="shared" si="9"/>
        <v>569.48599999999999</v>
      </c>
      <c r="G15" s="21">
        <f t="shared" si="9"/>
        <v>557.68100000000004</v>
      </c>
      <c r="H15" s="21">
        <f t="shared" si="9"/>
        <v>530.63800000000003</v>
      </c>
      <c r="I15" s="21">
        <f t="shared" si="9"/>
        <v>524.44099999999992</v>
      </c>
      <c r="J15" s="21">
        <f t="shared" si="9"/>
        <v>532.94899999999996</v>
      </c>
      <c r="K15" s="21">
        <f t="shared" si="9"/>
        <v>551.11</v>
      </c>
      <c r="L15" s="21">
        <v>581.971</v>
      </c>
      <c r="M15" s="21">
        <v>606.66099999999994</v>
      </c>
      <c r="N15" s="21">
        <v>625.11099999999999</v>
      </c>
      <c r="O15" s="21">
        <v>663.95799999999997</v>
      </c>
    </row>
    <row r="16" spans="1:15">
      <c r="A16" s="2" t="s">
        <v>10</v>
      </c>
      <c r="B16" s="6">
        <f t="shared" ref="B16:K16" si="10">+B39+B62+B85+B108</f>
        <v>236.1</v>
      </c>
      <c r="C16" s="21">
        <f t="shared" si="10"/>
        <v>246.40000000000003</v>
      </c>
      <c r="D16" s="21">
        <f t="shared" si="10"/>
        <v>258.10000000000002</v>
      </c>
      <c r="E16" s="21">
        <f t="shared" si="10"/>
        <v>270.89999999999998</v>
      </c>
      <c r="F16" s="21">
        <f t="shared" si="10"/>
        <v>283.20000000000005</v>
      </c>
      <c r="G16" s="21">
        <f t="shared" si="10"/>
        <v>288.89999999999998</v>
      </c>
      <c r="H16" s="21">
        <f t="shared" si="10"/>
        <v>308</v>
      </c>
      <c r="I16" s="21">
        <f t="shared" si="10"/>
        <v>314.60000000000002</v>
      </c>
      <c r="J16" s="21">
        <f t="shared" si="10"/>
        <v>299.29999999999995</v>
      </c>
      <c r="K16" s="21">
        <f t="shared" si="10"/>
        <v>308.5</v>
      </c>
      <c r="L16" s="21">
        <v>314.39999999999998</v>
      </c>
      <c r="M16" s="21">
        <v>315.89999999999998</v>
      </c>
      <c r="N16" s="21">
        <v>329.5</v>
      </c>
      <c r="O16" s="21">
        <v>341.6</v>
      </c>
    </row>
    <row r="17" spans="1:16">
      <c r="A17" s="2" t="s">
        <v>11</v>
      </c>
      <c r="B17" s="6">
        <f t="shared" ref="B17:K17" si="11">+B40+B63+B86+B109</f>
        <v>248.2</v>
      </c>
      <c r="C17" s="21">
        <f t="shared" si="11"/>
        <v>260.60000000000002</v>
      </c>
      <c r="D17" s="21">
        <f t="shared" si="11"/>
        <v>251.4</v>
      </c>
      <c r="E17" s="21">
        <f t="shared" si="11"/>
        <v>271.8</v>
      </c>
      <c r="F17" s="21">
        <f t="shared" si="11"/>
        <v>274.60000000000002</v>
      </c>
      <c r="G17" s="21">
        <f t="shared" si="11"/>
        <v>309.39999999999998</v>
      </c>
      <c r="H17" s="21">
        <f t="shared" si="11"/>
        <v>311.7</v>
      </c>
      <c r="I17" s="21">
        <f t="shared" si="11"/>
        <v>310.8</v>
      </c>
      <c r="J17" s="21">
        <f t="shared" si="11"/>
        <v>310.39999999999998</v>
      </c>
      <c r="K17" s="21">
        <f t="shared" si="11"/>
        <v>320.3</v>
      </c>
      <c r="L17" s="21">
        <v>304.8</v>
      </c>
      <c r="M17" s="21">
        <v>308.7</v>
      </c>
      <c r="N17" s="21">
        <v>314.8</v>
      </c>
      <c r="O17" s="21">
        <v>318.60000000000002</v>
      </c>
    </row>
    <row r="18" spans="1:16">
      <c r="A18" s="2" t="s">
        <v>12</v>
      </c>
      <c r="B18" s="6">
        <f t="shared" ref="B18:K18" si="12">+B41+B64+B87+B110</f>
        <v>220.3</v>
      </c>
      <c r="C18" s="21">
        <f t="shared" si="12"/>
        <v>224.85</v>
      </c>
      <c r="D18" s="21">
        <f t="shared" si="12"/>
        <v>217.98699999999999</v>
      </c>
      <c r="E18" s="21">
        <f t="shared" si="12"/>
        <v>243.80400000000003</v>
      </c>
      <c r="F18" s="21">
        <f t="shared" si="12"/>
        <v>249.02999999999997</v>
      </c>
      <c r="G18" s="21">
        <f t="shared" si="12"/>
        <v>278.745</v>
      </c>
      <c r="H18" s="21">
        <f t="shared" si="12"/>
        <v>286.02699999999999</v>
      </c>
      <c r="I18" s="21">
        <f t="shared" si="12"/>
        <v>301.23400000000004</v>
      </c>
      <c r="J18" s="21">
        <f t="shared" si="12"/>
        <v>309.90600000000001</v>
      </c>
      <c r="K18" s="21">
        <f t="shared" si="12"/>
        <v>321.24900000000002</v>
      </c>
      <c r="L18" s="21">
        <v>319.685</v>
      </c>
      <c r="M18" s="21">
        <v>322.19099999999997</v>
      </c>
      <c r="N18" s="21">
        <v>332.55099999999999</v>
      </c>
      <c r="O18" s="21">
        <v>322.80799999999999</v>
      </c>
    </row>
    <row r="19" spans="1:16" s="3" customFormat="1">
      <c r="A19" s="3" t="s">
        <v>14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O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6778.5900000000011</v>
      </c>
    </row>
    <row r="20" spans="1:16">
      <c r="A20" s="2" t="s">
        <v>13</v>
      </c>
      <c r="B20" s="6">
        <f t="shared" ref="B20:K20" si="15">+B43+B66+B89+B112</f>
        <v>61.081000000000003</v>
      </c>
      <c r="C20" s="21">
        <f t="shared" si="15"/>
        <v>55.712000000000003</v>
      </c>
      <c r="D20" s="21">
        <f t="shared" si="15"/>
        <v>56.231999999999999</v>
      </c>
      <c r="E20" s="21">
        <f t="shared" si="15"/>
        <v>59.564999999999998</v>
      </c>
      <c r="F20" s="21">
        <f t="shared" si="15"/>
        <v>69.265000000000001</v>
      </c>
      <c r="G20" s="21">
        <f t="shared" si="15"/>
        <v>68.584000000000003</v>
      </c>
      <c r="H20" s="21">
        <f t="shared" si="15"/>
        <v>68.375</v>
      </c>
      <c r="I20" s="21">
        <f t="shared" si="15"/>
        <v>73.138999999999996</v>
      </c>
      <c r="J20" s="21">
        <f t="shared" si="15"/>
        <v>69.3</v>
      </c>
      <c r="K20" s="21">
        <f t="shared" si="15"/>
        <v>70.036999999999992</v>
      </c>
      <c r="L20" s="21">
        <v>62.976999999999997</v>
      </c>
      <c r="M20" s="21">
        <v>60.563000000000002</v>
      </c>
      <c r="N20" s="21">
        <v>58.963000000000001</v>
      </c>
      <c r="O20" s="21">
        <v>61.301000000000002</v>
      </c>
    </row>
    <row r="21" spans="1:16">
      <c r="A21" s="2" t="s">
        <v>64</v>
      </c>
      <c r="B21" s="31"/>
      <c r="C21" s="31"/>
      <c r="D21" s="31"/>
      <c r="E21" s="31"/>
      <c r="F21" s="31"/>
      <c r="G21" s="31"/>
      <c r="H21" s="21">
        <v>15.135999999999999</v>
      </c>
      <c r="I21" s="21">
        <v>12.49</v>
      </c>
      <c r="J21" s="21">
        <v>13.068</v>
      </c>
      <c r="K21" s="21">
        <v>11.262</v>
      </c>
      <c r="L21" s="21">
        <v>9.3780000000000001</v>
      </c>
      <c r="M21" s="21">
        <v>9.43</v>
      </c>
      <c r="N21" s="21">
        <v>10.0076</v>
      </c>
      <c r="O21" s="21">
        <v>10.31</v>
      </c>
    </row>
    <row r="22" spans="1:16">
      <c r="A22" s="2" t="s">
        <v>65</v>
      </c>
      <c r="B22" s="31"/>
      <c r="C22" s="31"/>
      <c r="D22" s="31"/>
      <c r="E22" s="31"/>
      <c r="F22" s="31"/>
      <c r="G22" s="31"/>
      <c r="H22" s="21">
        <v>2.0129999999999999</v>
      </c>
      <c r="I22" s="21">
        <v>2.1230000000000002</v>
      </c>
      <c r="J22" s="21">
        <v>2.1589999999999998</v>
      </c>
      <c r="K22" s="21">
        <v>2.226</v>
      </c>
      <c r="L22" s="21">
        <v>2.0760000000000001</v>
      </c>
      <c r="M22" s="21">
        <v>2.5259999999999998</v>
      </c>
      <c r="N22" s="21">
        <v>2.2813940000000001</v>
      </c>
      <c r="O22" s="21">
        <v>2.2810000000000001</v>
      </c>
    </row>
    <row r="23" spans="1:16">
      <c r="A23" s="2" t="s">
        <v>66</v>
      </c>
      <c r="B23" s="31"/>
      <c r="C23" s="31"/>
      <c r="D23" s="31"/>
      <c r="E23" s="31"/>
      <c r="F23" s="31"/>
      <c r="G23" s="31"/>
      <c r="H23" s="21">
        <v>6.992</v>
      </c>
      <c r="I23" s="21">
        <v>6.532</v>
      </c>
      <c r="J23" s="21">
        <v>6.3559999999999999</v>
      </c>
      <c r="K23" s="21">
        <v>6.024</v>
      </c>
      <c r="L23" s="21">
        <v>6.1970000000000001</v>
      </c>
      <c r="M23" s="21">
        <v>6.7480000000000002</v>
      </c>
      <c r="N23" s="21">
        <v>6.9512489999999998</v>
      </c>
      <c r="O23" s="21">
        <v>7.508</v>
      </c>
    </row>
    <row r="24" spans="1:16">
      <c r="A24" s="2" t="s">
        <v>67</v>
      </c>
      <c r="B24" s="31"/>
      <c r="C24" s="31"/>
      <c r="D24" s="31"/>
      <c r="E24" s="31"/>
      <c r="F24" s="31"/>
      <c r="G24" s="32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1">
        <v>3.944</v>
      </c>
      <c r="P24" s="6"/>
    </row>
    <row r="25" spans="1:16" s="3" customFormat="1">
      <c r="A25" s="3" t="s">
        <v>74</v>
      </c>
      <c r="B25" s="13">
        <f>SUM(B19:B24)</f>
        <v>4184.6890000000003</v>
      </c>
      <c r="C25" s="13">
        <f t="shared" ref="C25:O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6863.934000000002</v>
      </c>
    </row>
    <row r="26" spans="1:16">
      <c r="B26" s="6"/>
      <c r="C26" s="21"/>
    </row>
    <row r="27" spans="1:16" ht="15">
      <c r="A27" s="17" t="s">
        <v>29</v>
      </c>
      <c r="N27" s="17"/>
    </row>
    <row r="28" spans="1:16" s="3" customFormat="1">
      <c r="B28" s="3">
        <v>2004</v>
      </c>
      <c r="C28" s="20">
        <v>2005</v>
      </c>
      <c r="D28" s="20">
        <v>2006</v>
      </c>
      <c r="E28" s="20">
        <v>2007</v>
      </c>
      <c r="F28" s="20">
        <v>2008</v>
      </c>
      <c r="G28" s="20">
        <v>2009</v>
      </c>
      <c r="H28" s="20">
        <v>2010</v>
      </c>
      <c r="I28" s="20">
        <v>2011</v>
      </c>
      <c r="J28" s="20">
        <v>2012</v>
      </c>
      <c r="K28" s="20">
        <v>2013</v>
      </c>
      <c r="L28" s="20">
        <v>2014</v>
      </c>
      <c r="M28" s="3">
        <v>2015</v>
      </c>
      <c r="N28" s="3">
        <v>2016</v>
      </c>
      <c r="O28" s="20">
        <v>2017</v>
      </c>
    </row>
    <row r="29" spans="1:16">
      <c r="A29" s="2" t="s">
        <v>0</v>
      </c>
      <c r="B29" s="6">
        <v>179.6</v>
      </c>
      <c r="C29" s="21">
        <v>183.8</v>
      </c>
      <c r="D29" s="21">
        <v>199.2</v>
      </c>
      <c r="E29" s="21">
        <v>207</v>
      </c>
      <c r="F29" s="21">
        <v>289.3</v>
      </c>
      <c r="G29" s="21">
        <v>293.2</v>
      </c>
      <c r="H29" s="21">
        <v>309.60000000000002</v>
      </c>
      <c r="I29" s="21">
        <v>312.5</v>
      </c>
      <c r="J29" s="22">
        <v>319.5</v>
      </c>
      <c r="K29" s="6">
        <v>341.2</v>
      </c>
      <c r="L29" s="6">
        <v>353.3</v>
      </c>
      <c r="M29" s="6">
        <v>366.8</v>
      </c>
      <c r="N29" s="6">
        <v>389.2</v>
      </c>
      <c r="O29" s="6">
        <v>419.3</v>
      </c>
    </row>
    <row r="30" spans="1:16">
      <c r="A30" s="2" t="s">
        <v>1</v>
      </c>
      <c r="B30" s="6">
        <v>322.55500000000001</v>
      </c>
      <c r="C30" s="21">
        <v>361.21600000000001</v>
      </c>
      <c r="D30" s="21">
        <v>333.39400000000001</v>
      </c>
      <c r="E30" s="21">
        <v>338.30799999999999</v>
      </c>
      <c r="F30" s="21">
        <v>435.47500000000002</v>
      </c>
      <c r="G30" s="21">
        <v>450.35300000000001</v>
      </c>
      <c r="H30" s="21">
        <v>457.00400000000002</v>
      </c>
      <c r="I30" s="21">
        <v>463.99400000000003</v>
      </c>
      <c r="J30" s="22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6">
        <v>549.13499999999999</v>
      </c>
    </row>
    <row r="31" spans="1:16">
      <c r="A31" s="2" t="s">
        <v>2</v>
      </c>
      <c r="B31" s="6">
        <v>281.428</v>
      </c>
      <c r="C31" s="21">
        <v>286.13</v>
      </c>
      <c r="D31" s="21">
        <v>271.37400000000002</v>
      </c>
      <c r="E31" s="21">
        <v>281.67500000000001</v>
      </c>
      <c r="F31" s="21">
        <v>316.07400000000001</v>
      </c>
      <c r="G31" s="21">
        <v>335.28199999999998</v>
      </c>
      <c r="H31" s="21">
        <v>356.73200000000003</v>
      </c>
      <c r="I31" s="21">
        <v>366.45800000000003</v>
      </c>
      <c r="J31" s="22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6">
        <v>441.82</v>
      </c>
    </row>
    <row r="32" spans="1:16">
      <c r="A32" s="2" t="s">
        <v>3</v>
      </c>
      <c r="B32" s="6">
        <v>213.4</v>
      </c>
      <c r="C32" s="21">
        <v>220.6</v>
      </c>
      <c r="D32" s="21">
        <v>223.3</v>
      </c>
      <c r="E32" s="21">
        <v>243.3</v>
      </c>
      <c r="F32" s="21">
        <v>252.5</v>
      </c>
      <c r="G32" s="21">
        <v>291.5</v>
      </c>
      <c r="H32" s="21">
        <v>322.7</v>
      </c>
      <c r="I32" s="21">
        <v>338.5</v>
      </c>
      <c r="J32" s="22">
        <v>350.5</v>
      </c>
      <c r="K32" s="6">
        <v>361.2</v>
      </c>
      <c r="L32" s="6">
        <v>363.8</v>
      </c>
      <c r="M32" s="6">
        <v>358.4</v>
      </c>
      <c r="N32" s="6">
        <v>367.7</v>
      </c>
      <c r="O32" s="6">
        <v>401.5</v>
      </c>
    </row>
    <row r="33" spans="1:16">
      <c r="A33" s="2" t="s">
        <v>4</v>
      </c>
      <c r="B33" s="6">
        <v>150.101</v>
      </c>
      <c r="C33" s="21">
        <v>159.60400000000001</v>
      </c>
      <c r="D33" s="21">
        <v>155.47999999999999</v>
      </c>
      <c r="E33" s="21">
        <v>167.464</v>
      </c>
      <c r="F33" s="21">
        <v>195.37</v>
      </c>
      <c r="G33" s="21">
        <v>212.22</v>
      </c>
      <c r="H33" s="21">
        <v>231.28700000000001</v>
      </c>
      <c r="I33" s="21">
        <v>232.55600000000001</v>
      </c>
      <c r="J33" s="22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6">
        <v>277.91500000000002</v>
      </c>
    </row>
    <row r="34" spans="1:16">
      <c r="A34" s="2" t="s">
        <v>5</v>
      </c>
      <c r="B34" s="6">
        <v>276.60000000000002</v>
      </c>
      <c r="C34" s="21">
        <v>278.7</v>
      </c>
      <c r="D34" s="21">
        <v>274</v>
      </c>
      <c r="E34" s="21">
        <v>286.60000000000002</v>
      </c>
      <c r="F34" s="21">
        <v>309.298</v>
      </c>
      <c r="G34" s="21">
        <v>368.59300000000002</v>
      </c>
      <c r="H34" s="21">
        <v>374.608</v>
      </c>
      <c r="I34" s="21">
        <v>366.21499999999997</v>
      </c>
      <c r="J34" s="22">
        <v>394.3</v>
      </c>
      <c r="K34" s="6">
        <v>390</v>
      </c>
      <c r="L34" s="6">
        <v>396.6</v>
      </c>
      <c r="M34" s="18">
        <v>465.3</v>
      </c>
      <c r="N34" s="21">
        <v>478.1</v>
      </c>
      <c r="O34" s="6">
        <v>494</v>
      </c>
    </row>
    <row r="35" spans="1:16">
      <c r="A35" s="2" t="s">
        <v>6</v>
      </c>
      <c r="B35" s="6">
        <v>192.2</v>
      </c>
      <c r="C35" s="21">
        <v>198.2</v>
      </c>
      <c r="D35" s="21">
        <v>198.4</v>
      </c>
      <c r="E35" s="21">
        <v>213.3</v>
      </c>
      <c r="F35" s="21">
        <v>233.7</v>
      </c>
      <c r="G35" s="21">
        <v>256.39999999999998</v>
      </c>
      <c r="H35" s="21">
        <v>299.8</v>
      </c>
      <c r="I35" s="21">
        <v>308</v>
      </c>
      <c r="J35" s="22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6">
        <v>330.99</v>
      </c>
    </row>
    <row r="36" spans="1:16">
      <c r="A36" s="2" t="s">
        <v>7</v>
      </c>
      <c r="B36" s="6">
        <v>250.399</v>
      </c>
      <c r="C36" s="21">
        <v>260.28800000000001</v>
      </c>
      <c r="D36" s="21">
        <v>266.89299999999997</v>
      </c>
      <c r="E36" s="21">
        <v>270.488</v>
      </c>
      <c r="F36" s="21">
        <v>287.87799999999999</v>
      </c>
      <c r="G36" s="21">
        <v>306.53100000000001</v>
      </c>
      <c r="H36" s="21">
        <v>326.91500000000002</v>
      </c>
      <c r="I36" s="21">
        <v>336.46899999999999</v>
      </c>
      <c r="J36" s="22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6">
        <v>382.89400000000001</v>
      </c>
    </row>
    <row r="37" spans="1:16">
      <c r="A37" s="2" t="s">
        <v>8</v>
      </c>
      <c r="B37" s="6">
        <v>95.856999999999999</v>
      </c>
      <c r="C37" s="21">
        <v>95.807000000000002</v>
      </c>
      <c r="D37" s="21">
        <v>102.935</v>
      </c>
      <c r="E37" s="21">
        <v>116.973</v>
      </c>
      <c r="F37" s="21">
        <v>129.858</v>
      </c>
      <c r="G37" s="21">
        <v>143.161</v>
      </c>
      <c r="H37" s="21">
        <v>150.46299999999999</v>
      </c>
      <c r="I37" s="21">
        <v>147.511</v>
      </c>
      <c r="J37" s="22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6">
        <v>159.24</v>
      </c>
    </row>
    <row r="38" spans="1:16">
      <c r="A38" s="2" t="s">
        <v>9</v>
      </c>
      <c r="B38" s="6">
        <v>270.04899999999998</v>
      </c>
      <c r="C38" s="21">
        <v>279.62799999999999</v>
      </c>
      <c r="D38" s="21">
        <v>255.898</v>
      </c>
      <c r="E38" s="21">
        <v>273.88400000000001</v>
      </c>
      <c r="F38" s="21">
        <v>304.90100000000001</v>
      </c>
      <c r="G38" s="21">
        <v>386.392</v>
      </c>
      <c r="H38" s="21">
        <v>355.97</v>
      </c>
      <c r="I38" s="21">
        <v>353.92399999999998</v>
      </c>
      <c r="J38" s="22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6">
        <v>448.53300000000002</v>
      </c>
    </row>
    <row r="39" spans="1:16">
      <c r="A39" s="2" t="s">
        <v>10</v>
      </c>
      <c r="B39" s="6">
        <v>150.1</v>
      </c>
      <c r="C39" s="21">
        <v>154.30000000000001</v>
      </c>
      <c r="D39" s="21">
        <v>156</v>
      </c>
      <c r="E39" s="21">
        <v>166</v>
      </c>
      <c r="F39" s="21">
        <v>176.8</v>
      </c>
      <c r="G39" s="21">
        <v>187.2</v>
      </c>
      <c r="H39" s="21">
        <v>199.4</v>
      </c>
      <c r="I39" s="21">
        <v>204.9</v>
      </c>
      <c r="J39" s="22">
        <v>191</v>
      </c>
      <c r="K39" s="6">
        <v>194.7</v>
      </c>
      <c r="L39" s="6">
        <v>202.6</v>
      </c>
      <c r="M39" s="6">
        <v>204.1</v>
      </c>
      <c r="N39" s="6">
        <v>214.7</v>
      </c>
      <c r="O39" s="6">
        <v>226.7</v>
      </c>
    </row>
    <row r="40" spans="1:16">
      <c r="A40" s="2" t="s">
        <v>11</v>
      </c>
      <c r="B40" s="6">
        <v>161.5</v>
      </c>
      <c r="C40" s="21">
        <v>169.2</v>
      </c>
      <c r="D40" s="21">
        <v>156.4</v>
      </c>
      <c r="E40" s="21">
        <v>167.4</v>
      </c>
      <c r="F40" s="21">
        <v>175.1</v>
      </c>
      <c r="G40" s="21">
        <v>198</v>
      </c>
      <c r="H40" s="21">
        <v>202.6</v>
      </c>
      <c r="I40" s="21">
        <v>200.1</v>
      </c>
      <c r="J40" s="22">
        <v>197.1</v>
      </c>
      <c r="K40" s="6">
        <v>202</v>
      </c>
      <c r="L40" s="6">
        <v>193</v>
      </c>
      <c r="M40" s="6">
        <v>198.6</v>
      </c>
      <c r="N40" s="6">
        <v>201</v>
      </c>
      <c r="O40" s="6">
        <v>210</v>
      </c>
    </row>
    <row r="41" spans="1:16">
      <c r="A41" s="2" t="s">
        <v>12</v>
      </c>
      <c r="B41" s="6">
        <v>137.4</v>
      </c>
      <c r="C41" s="21">
        <v>135.57</v>
      </c>
      <c r="D41" s="21">
        <v>130.999</v>
      </c>
      <c r="E41" s="21">
        <v>138.79900000000001</v>
      </c>
      <c r="F41" s="21">
        <v>152.61699999999999</v>
      </c>
      <c r="G41" s="21">
        <v>164.953</v>
      </c>
      <c r="H41" s="21">
        <v>170.37899999999999</v>
      </c>
      <c r="I41" s="21">
        <v>174.316</v>
      </c>
      <c r="J41" s="22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6">
        <v>206.54</v>
      </c>
    </row>
    <row r="42" spans="1:16" s="3" customFormat="1">
      <c r="A42" s="3" t="s">
        <v>14</v>
      </c>
      <c r="B42" s="12">
        <f t="shared" ref="B42:O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3">
        <f t="shared" si="17"/>
        <v>3973.8259999999996</v>
      </c>
      <c r="L42" s="23">
        <f t="shared" si="17"/>
        <v>4016.9670000000001</v>
      </c>
      <c r="M42" s="23">
        <f t="shared" si="17"/>
        <v>4191.8500000000004</v>
      </c>
      <c r="N42" s="23">
        <f t="shared" si="17"/>
        <v>4321.7161059999989</v>
      </c>
      <c r="O42" s="23">
        <f t="shared" si="17"/>
        <v>4548.567</v>
      </c>
    </row>
    <row r="43" spans="1:16">
      <c r="A43" s="2" t="s">
        <v>13</v>
      </c>
      <c r="B43" s="15">
        <v>35.893999999999998</v>
      </c>
      <c r="C43" s="22">
        <v>34.950000000000003</v>
      </c>
      <c r="D43" s="22">
        <v>35.911000000000001</v>
      </c>
      <c r="E43" s="22">
        <v>42.238999999999997</v>
      </c>
      <c r="F43" s="22">
        <v>49.65</v>
      </c>
      <c r="G43" s="22">
        <v>49.14</v>
      </c>
      <c r="H43" s="22">
        <v>49.015999999999998</v>
      </c>
      <c r="I43" s="22">
        <v>52.972999999999999</v>
      </c>
      <c r="J43" s="22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6">
        <v>45.258000000000003</v>
      </c>
    </row>
    <row r="44" spans="1:16">
      <c r="A44" s="2" t="s">
        <v>64</v>
      </c>
      <c r="B44" s="32"/>
      <c r="C44" s="32"/>
      <c r="D44" s="32"/>
      <c r="E44" s="32"/>
      <c r="F44" s="32"/>
      <c r="G44" s="32"/>
      <c r="H44" s="22">
        <v>7.202</v>
      </c>
      <c r="I44" s="22">
        <v>8.0030000000000001</v>
      </c>
      <c r="J44" s="22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6">
        <v>6.0890000000000004</v>
      </c>
    </row>
    <row r="45" spans="1:16">
      <c r="A45" s="2" t="s">
        <v>65</v>
      </c>
      <c r="B45" s="32"/>
      <c r="C45" s="32"/>
      <c r="D45" s="32"/>
      <c r="E45" s="32"/>
      <c r="F45" s="32"/>
      <c r="G45" s="32"/>
      <c r="H45" s="22">
        <v>1.23</v>
      </c>
      <c r="I45" s="22">
        <v>1.5249999999999999</v>
      </c>
      <c r="J45" s="22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6">
        <v>1.623</v>
      </c>
    </row>
    <row r="46" spans="1:16">
      <c r="A46" s="2" t="s">
        <v>66</v>
      </c>
      <c r="B46" s="32"/>
      <c r="C46" s="32"/>
      <c r="D46" s="32"/>
      <c r="E46" s="32"/>
      <c r="F46" s="32"/>
      <c r="G46" s="32"/>
      <c r="H46" s="22">
        <v>5.1429999999999998</v>
      </c>
      <c r="I46" s="22">
        <v>4.9359999999999999</v>
      </c>
      <c r="J46" s="22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6">
        <v>5.8639999999999999</v>
      </c>
    </row>
    <row r="47" spans="1:16">
      <c r="A47" s="2" t="s">
        <v>67</v>
      </c>
      <c r="B47" s="31"/>
      <c r="C47" s="31"/>
      <c r="D47" s="31"/>
      <c r="E47" s="31"/>
      <c r="F47" s="31"/>
      <c r="G47" s="32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6">
        <v>2.8029999999999999</v>
      </c>
      <c r="P47" s="6"/>
    </row>
    <row r="48" spans="1:16" s="3" customFormat="1">
      <c r="A48" s="3" t="str">
        <f>A25</f>
        <v>Totaal (incl. kleine U)</v>
      </c>
      <c r="B48" s="13">
        <f>SUM(B42:B47)</f>
        <v>2717.0829999999996</v>
      </c>
      <c r="C48" s="13">
        <f t="shared" ref="C48:O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</row>
    <row r="49" spans="1:15">
      <c r="B49" s="6"/>
      <c r="C49" s="21"/>
    </row>
    <row r="50" spans="1:15" ht="15">
      <c r="A50" s="17" t="s">
        <v>30</v>
      </c>
      <c r="N50" s="17"/>
    </row>
    <row r="51" spans="1:15" s="3" customFormat="1">
      <c r="B51" s="3">
        <v>2004</v>
      </c>
      <c r="C51" s="20">
        <v>2005</v>
      </c>
      <c r="D51" s="20">
        <v>2006</v>
      </c>
      <c r="E51" s="20">
        <v>2007</v>
      </c>
      <c r="F51" s="20">
        <v>2008</v>
      </c>
      <c r="G51" s="20">
        <v>2009</v>
      </c>
      <c r="H51" s="20">
        <v>2010</v>
      </c>
      <c r="I51" s="20">
        <v>2011</v>
      </c>
      <c r="J51" s="20">
        <v>2012</v>
      </c>
      <c r="K51" s="20">
        <v>2013</v>
      </c>
      <c r="L51" s="20">
        <v>2014</v>
      </c>
      <c r="M51" s="3">
        <v>2015</v>
      </c>
      <c r="N51" s="3">
        <v>2016</v>
      </c>
      <c r="O51" s="20">
        <v>2017</v>
      </c>
    </row>
    <row r="52" spans="1:15">
      <c r="A52" s="2" t="s">
        <v>0</v>
      </c>
      <c r="B52" s="6">
        <v>15.7</v>
      </c>
      <c r="C52" s="21">
        <v>18.8</v>
      </c>
      <c r="D52" s="21">
        <v>19.8</v>
      </c>
      <c r="E52" s="21">
        <v>22.6</v>
      </c>
      <c r="F52" s="21">
        <v>27.6</v>
      </c>
      <c r="G52" s="21">
        <v>26.6</v>
      </c>
      <c r="H52" s="21">
        <v>33.200000000000003</v>
      </c>
      <c r="I52" s="21">
        <v>41.1</v>
      </c>
      <c r="J52" s="22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6">
        <v>34.4</v>
      </c>
    </row>
    <row r="53" spans="1:15">
      <c r="A53" s="2" t="s">
        <v>1</v>
      </c>
      <c r="B53" s="6">
        <v>36.835999999999999</v>
      </c>
      <c r="C53" s="21">
        <v>37.975000000000001</v>
      </c>
      <c r="D53" s="21">
        <v>43.106000000000002</v>
      </c>
      <c r="E53" s="21">
        <v>40.369999999999997</v>
      </c>
      <c r="F53" s="21">
        <v>59.715000000000003</v>
      </c>
      <c r="G53" s="21">
        <v>51.610999999999997</v>
      </c>
      <c r="H53" s="21">
        <v>56.463000000000001</v>
      </c>
      <c r="I53" s="21">
        <v>57.249000000000002</v>
      </c>
      <c r="J53" s="22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6">
        <v>66</v>
      </c>
    </row>
    <row r="54" spans="1:15">
      <c r="A54" s="2" t="s">
        <v>2</v>
      </c>
      <c r="B54" s="6">
        <v>26.504999999999999</v>
      </c>
      <c r="C54" s="21">
        <v>22.966000000000001</v>
      </c>
      <c r="D54" s="21">
        <v>27.818000000000001</v>
      </c>
      <c r="E54" s="21">
        <v>21.33</v>
      </c>
      <c r="F54" s="21">
        <v>21.824000000000002</v>
      </c>
      <c r="G54" s="21">
        <v>42.106000000000002</v>
      </c>
      <c r="H54" s="21">
        <v>30.231999999999999</v>
      </c>
      <c r="I54" s="21">
        <v>44.177</v>
      </c>
      <c r="J54" s="22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6">
        <v>35.237000000000002</v>
      </c>
    </row>
    <row r="55" spans="1:15">
      <c r="A55" s="2" t="s">
        <v>3</v>
      </c>
      <c r="B55" s="6">
        <v>9.9</v>
      </c>
      <c r="C55" s="21">
        <v>12.7</v>
      </c>
      <c r="D55" s="21">
        <v>11</v>
      </c>
      <c r="E55" s="21">
        <v>11.9</v>
      </c>
      <c r="F55" s="21">
        <v>12.5</v>
      </c>
      <c r="G55" s="21">
        <v>14.9</v>
      </c>
      <c r="H55" s="21">
        <v>14.1</v>
      </c>
      <c r="I55" s="21">
        <v>15.7</v>
      </c>
      <c r="J55" s="22">
        <v>17.2</v>
      </c>
      <c r="K55" s="6">
        <v>23.7</v>
      </c>
      <c r="L55" s="6">
        <v>29.7</v>
      </c>
      <c r="M55" s="6">
        <v>29.2</v>
      </c>
      <c r="N55" s="6">
        <v>50.8</v>
      </c>
      <c r="O55" s="6">
        <v>36.700000000000003</v>
      </c>
    </row>
    <row r="56" spans="1:15">
      <c r="A56" s="2" t="s">
        <v>4</v>
      </c>
      <c r="B56" s="6">
        <v>16.779</v>
      </c>
      <c r="C56" s="21">
        <v>16.66</v>
      </c>
      <c r="D56" s="21">
        <v>17.532</v>
      </c>
      <c r="E56" s="21">
        <v>19.504000000000001</v>
      </c>
      <c r="F56" s="21">
        <v>18.12</v>
      </c>
      <c r="G56" s="21">
        <v>19.713999999999999</v>
      </c>
      <c r="H56" s="21">
        <v>20.001000000000001</v>
      </c>
      <c r="I56" s="21">
        <v>20.506</v>
      </c>
      <c r="J56" s="22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6">
        <v>24.744</v>
      </c>
    </row>
    <row r="57" spans="1:15">
      <c r="A57" s="2" t="s">
        <v>5</v>
      </c>
      <c r="B57" s="2">
        <v>29.6</v>
      </c>
      <c r="C57" s="21">
        <v>30.2</v>
      </c>
      <c r="D57" s="21">
        <v>31.6</v>
      </c>
      <c r="E57" s="21">
        <v>25.9</v>
      </c>
      <c r="F57" s="21">
        <v>29.841999999999999</v>
      </c>
      <c r="G57" s="21">
        <v>38.712000000000003</v>
      </c>
      <c r="H57" s="21">
        <v>34.857999999999997</v>
      </c>
      <c r="I57" s="21">
        <v>51.188000000000002</v>
      </c>
      <c r="J57" s="22">
        <v>42.8</v>
      </c>
      <c r="K57" s="6">
        <v>38.5</v>
      </c>
      <c r="L57" s="6">
        <v>39.4</v>
      </c>
      <c r="M57" s="6">
        <v>41.9</v>
      </c>
      <c r="N57" s="6">
        <v>42.9</v>
      </c>
      <c r="O57" s="6">
        <v>43.3</v>
      </c>
    </row>
    <row r="58" spans="1:15">
      <c r="A58" s="2" t="s">
        <v>6</v>
      </c>
      <c r="B58" s="6">
        <v>14.9</v>
      </c>
      <c r="C58" s="21">
        <v>15</v>
      </c>
      <c r="D58" s="21">
        <v>16.8</v>
      </c>
      <c r="E58" s="21">
        <v>16.7</v>
      </c>
      <c r="F58" s="21">
        <v>18.399999999999999</v>
      </c>
      <c r="G58" s="21">
        <v>18.7</v>
      </c>
      <c r="H58" s="21">
        <v>20.8</v>
      </c>
      <c r="I58" s="21">
        <v>29.2</v>
      </c>
      <c r="J58" s="22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6">
        <v>44.889000000000003</v>
      </c>
    </row>
    <row r="59" spans="1:15">
      <c r="A59" s="2" t="s">
        <v>7</v>
      </c>
      <c r="B59" s="6">
        <v>25.856999999999999</v>
      </c>
      <c r="C59" s="21">
        <v>28.687000000000001</v>
      </c>
      <c r="D59" s="21">
        <v>29.318000000000001</v>
      </c>
      <c r="E59" s="21">
        <v>26.786999999999999</v>
      </c>
      <c r="F59" s="21">
        <v>30.565999999999999</v>
      </c>
      <c r="G59" s="21">
        <v>28.655000000000001</v>
      </c>
      <c r="H59" s="21">
        <v>25.350999999999999</v>
      </c>
      <c r="I59" s="21">
        <v>28.841000000000001</v>
      </c>
      <c r="J59" s="22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6">
        <v>30.09</v>
      </c>
    </row>
    <row r="60" spans="1:15">
      <c r="A60" s="2" t="s">
        <v>8</v>
      </c>
      <c r="B60" s="6">
        <v>4.1680000000000001</v>
      </c>
      <c r="C60" s="21">
        <v>6.0469999999999997</v>
      </c>
      <c r="D60" s="21">
        <v>7.024</v>
      </c>
      <c r="E60" s="21">
        <v>6.62</v>
      </c>
      <c r="F60" s="21">
        <v>9.3550000000000004</v>
      </c>
      <c r="G60" s="21">
        <v>7.6959999999999997</v>
      </c>
      <c r="H60" s="21">
        <v>9.3640000000000008</v>
      </c>
      <c r="I60" s="21">
        <v>8.8059999999999992</v>
      </c>
      <c r="J60" s="22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6">
        <v>10.86</v>
      </c>
    </row>
    <row r="61" spans="1:15">
      <c r="A61" s="2" t="s">
        <v>9</v>
      </c>
      <c r="B61" s="6">
        <v>41.13</v>
      </c>
      <c r="C61" s="21">
        <v>31.41</v>
      </c>
      <c r="D61" s="21">
        <v>23.786999999999999</v>
      </c>
      <c r="E61" s="21">
        <v>19.100000000000001</v>
      </c>
      <c r="F61" s="21">
        <v>49.395000000000003</v>
      </c>
      <c r="G61" s="21">
        <v>14.092000000000001</v>
      </c>
      <c r="H61" s="21">
        <v>36.804000000000002</v>
      </c>
      <c r="I61" s="21">
        <v>36.948</v>
      </c>
      <c r="J61" s="22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6">
        <v>39.648000000000003</v>
      </c>
    </row>
    <row r="62" spans="1:15">
      <c r="A62" s="2" t="s">
        <v>10</v>
      </c>
      <c r="B62" s="6">
        <v>16.899999999999999</v>
      </c>
      <c r="C62" s="21">
        <v>17.3</v>
      </c>
      <c r="D62" s="21">
        <v>18.3</v>
      </c>
      <c r="E62" s="21">
        <v>19.100000000000001</v>
      </c>
      <c r="F62" s="21">
        <v>17.3</v>
      </c>
      <c r="G62" s="21">
        <v>16.100000000000001</v>
      </c>
      <c r="H62" s="21">
        <v>16</v>
      </c>
      <c r="I62" s="21">
        <v>17.8</v>
      </c>
      <c r="J62" s="22">
        <v>19.7</v>
      </c>
      <c r="K62" s="6">
        <v>22.4</v>
      </c>
      <c r="L62" s="6">
        <v>20.7</v>
      </c>
      <c r="M62" s="6">
        <v>23.5</v>
      </c>
      <c r="N62" s="6">
        <v>22.9</v>
      </c>
      <c r="O62" s="6">
        <v>24</v>
      </c>
    </row>
    <row r="63" spans="1:15">
      <c r="A63" s="2" t="s">
        <v>11</v>
      </c>
      <c r="B63" s="6">
        <v>16.399999999999999</v>
      </c>
      <c r="C63" s="21">
        <v>14.3</v>
      </c>
      <c r="D63" s="21">
        <v>15</v>
      </c>
      <c r="E63" s="21">
        <v>17.7</v>
      </c>
      <c r="F63" s="21">
        <v>16.8</v>
      </c>
      <c r="G63" s="21">
        <v>15.3</v>
      </c>
      <c r="H63" s="21">
        <v>16.399999999999999</v>
      </c>
      <c r="I63" s="21">
        <v>23.1</v>
      </c>
      <c r="J63" s="22">
        <v>24</v>
      </c>
      <c r="K63" s="6">
        <v>24.9</v>
      </c>
      <c r="L63" s="6">
        <v>27.6</v>
      </c>
      <c r="M63" s="6">
        <v>24.3</v>
      </c>
      <c r="N63" s="6">
        <v>23.5</v>
      </c>
      <c r="O63" s="6">
        <v>22.6</v>
      </c>
    </row>
    <row r="64" spans="1:15">
      <c r="A64" s="2" t="s">
        <v>12</v>
      </c>
      <c r="B64" s="6">
        <v>9.9</v>
      </c>
      <c r="C64" s="21">
        <v>10.291</v>
      </c>
      <c r="D64" s="21">
        <v>12.815</v>
      </c>
      <c r="E64" s="21">
        <v>26.3</v>
      </c>
      <c r="F64" s="21">
        <v>14.159000000000001</v>
      </c>
      <c r="G64" s="21">
        <v>16.760999999999999</v>
      </c>
      <c r="H64" s="21">
        <v>16.469000000000001</v>
      </c>
      <c r="I64" s="21">
        <v>23.651</v>
      </c>
      <c r="J64" s="22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6">
        <v>23.83</v>
      </c>
    </row>
    <row r="65" spans="1:16" s="3" customFormat="1">
      <c r="A65" s="3" t="s">
        <v>14</v>
      </c>
      <c r="B65" s="12">
        <f t="shared" ref="B65:O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3">
        <f t="shared" si="19"/>
        <v>381.31799999999998</v>
      </c>
      <c r="L65" s="23">
        <f t="shared" si="19"/>
        <v>398.94200000000001</v>
      </c>
      <c r="M65" s="23">
        <f t="shared" si="19"/>
        <v>400.73100000000005</v>
      </c>
      <c r="N65" s="23">
        <f t="shared" si="19"/>
        <v>440.13059399999992</v>
      </c>
      <c r="O65" s="23">
        <f t="shared" si="19"/>
        <v>436.298</v>
      </c>
    </row>
    <row r="66" spans="1:16">
      <c r="A66" s="2" t="s">
        <v>13</v>
      </c>
      <c r="B66" s="15">
        <v>2.0579999999999998</v>
      </c>
      <c r="C66" s="22">
        <v>1.411</v>
      </c>
      <c r="D66" s="22">
        <v>1.7310000000000001</v>
      </c>
      <c r="E66" s="22">
        <v>1.925</v>
      </c>
      <c r="F66" s="22">
        <v>1.8919999999999999</v>
      </c>
      <c r="G66" s="22">
        <v>1.6910000000000001</v>
      </c>
      <c r="H66" s="22">
        <v>1.6419999999999999</v>
      </c>
      <c r="I66" s="22">
        <v>1.8149999999999999</v>
      </c>
      <c r="J66" s="22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6">
        <v>2.1509999999999998</v>
      </c>
    </row>
    <row r="67" spans="1:16">
      <c r="A67" s="2" t="s">
        <v>64</v>
      </c>
      <c r="B67" s="32"/>
      <c r="C67" s="32"/>
      <c r="D67" s="32"/>
      <c r="E67" s="32"/>
      <c r="F67" s="32"/>
      <c r="G67" s="32"/>
      <c r="H67" s="22">
        <v>0.155</v>
      </c>
      <c r="I67" s="22">
        <v>0.11799999999999999</v>
      </c>
      <c r="J67" s="22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6">
        <v>0.60399999999999998</v>
      </c>
    </row>
    <row r="68" spans="1:16">
      <c r="A68" s="2" t="s">
        <v>65</v>
      </c>
      <c r="B68" s="32"/>
      <c r="C68" s="32"/>
      <c r="D68" s="32"/>
      <c r="E68" s="32"/>
      <c r="F68" s="32"/>
      <c r="G68" s="32"/>
      <c r="H68" s="22">
        <v>0.11</v>
      </c>
      <c r="I68" s="22">
        <v>8.5000000000000006E-2</v>
      </c>
      <c r="J68" s="22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6">
        <v>4.2999999999999997E-2</v>
      </c>
    </row>
    <row r="69" spans="1:16">
      <c r="A69" s="2" t="s">
        <v>66</v>
      </c>
      <c r="B69" s="32"/>
      <c r="C69" s="32"/>
      <c r="D69" s="32"/>
      <c r="E69" s="32"/>
      <c r="F69" s="32"/>
      <c r="G69" s="32"/>
      <c r="H69" s="22">
        <v>0.30099999999999999</v>
      </c>
      <c r="I69" s="22">
        <v>0.317</v>
      </c>
      <c r="J69" s="22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6">
        <v>0.4</v>
      </c>
    </row>
    <row r="70" spans="1:16">
      <c r="A70" s="2" t="s">
        <v>67</v>
      </c>
      <c r="B70" s="31"/>
      <c r="C70" s="31"/>
      <c r="D70" s="31"/>
      <c r="E70" s="31"/>
      <c r="F70" s="31"/>
      <c r="G70" s="32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6">
        <v>7.5999999999999998E-2</v>
      </c>
      <c r="P70" s="6"/>
    </row>
    <row r="71" spans="1:16" s="3" customFormat="1">
      <c r="A71" s="3" t="str">
        <f>A25</f>
        <v>Totaal (incl. kleine U)</v>
      </c>
      <c r="B71" s="13">
        <f>SUM(B65:B70)</f>
        <v>266.63299999999998</v>
      </c>
      <c r="C71" s="13">
        <f t="shared" ref="C71:O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</row>
    <row r="72" spans="1:16" s="3" customFormat="1">
      <c r="B72" s="8"/>
      <c r="C72" s="23"/>
      <c r="D72" s="23"/>
      <c r="E72" s="23"/>
      <c r="F72" s="23"/>
      <c r="G72" s="23"/>
      <c r="H72" s="23"/>
      <c r="I72" s="23"/>
      <c r="J72" s="20"/>
    </row>
    <row r="73" spans="1:16" s="3" customFormat="1" ht="15">
      <c r="A73" s="17" t="s">
        <v>31</v>
      </c>
      <c r="B73" s="8"/>
      <c r="C73" s="23"/>
      <c r="D73" s="23"/>
      <c r="E73" s="23"/>
      <c r="F73" s="23"/>
      <c r="G73" s="23"/>
      <c r="H73" s="23"/>
      <c r="I73" s="23"/>
      <c r="J73" s="20"/>
      <c r="N73" s="17"/>
    </row>
    <row r="74" spans="1:16" s="3" customFormat="1">
      <c r="B74" s="3">
        <v>2004</v>
      </c>
      <c r="C74" s="20">
        <v>2005</v>
      </c>
      <c r="D74" s="20">
        <v>2006</v>
      </c>
      <c r="E74" s="20">
        <v>2007</v>
      </c>
      <c r="F74" s="20">
        <v>2008</v>
      </c>
      <c r="G74" s="20">
        <v>2009</v>
      </c>
      <c r="H74" s="20">
        <v>2010</v>
      </c>
      <c r="I74" s="20">
        <v>2011</v>
      </c>
      <c r="J74" s="20">
        <v>2012</v>
      </c>
      <c r="K74" s="20">
        <v>2013</v>
      </c>
      <c r="L74" s="20">
        <v>2014</v>
      </c>
      <c r="M74" s="20">
        <v>2015</v>
      </c>
      <c r="N74" s="20">
        <v>2016</v>
      </c>
      <c r="O74" s="3">
        <v>2017</v>
      </c>
    </row>
    <row r="75" spans="1:16" s="3" customFormat="1">
      <c r="A75" s="2" t="s">
        <v>0</v>
      </c>
      <c r="B75" s="6">
        <v>0</v>
      </c>
      <c r="C75" s="21">
        <v>38.6</v>
      </c>
      <c r="D75" s="21">
        <v>37.5</v>
      </c>
      <c r="E75" s="21">
        <v>38.1</v>
      </c>
      <c r="F75" s="21">
        <v>34.799999999999997</v>
      </c>
      <c r="G75" s="21">
        <v>39.200000000000003</v>
      </c>
      <c r="H75" s="21">
        <v>33.700000000000003</v>
      </c>
      <c r="I75" s="21">
        <v>36.700000000000003</v>
      </c>
      <c r="J75" s="22">
        <v>39.6</v>
      </c>
      <c r="K75" s="6">
        <v>38</v>
      </c>
      <c r="L75" s="6">
        <v>36.5</v>
      </c>
      <c r="M75" s="6">
        <v>45.2</v>
      </c>
      <c r="N75" s="6">
        <v>47.9</v>
      </c>
      <c r="O75" s="6">
        <v>44.2</v>
      </c>
    </row>
    <row r="76" spans="1:16" s="3" customFormat="1">
      <c r="A76" s="2" t="s">
        <v>1</v>
      </c>
      <c r="B76" s="6">
        <v>0</v>
      </c>
      <c r="C76" s="21">
        <v>51.073</v>
      </c>
      <c r="D76" s="21">
        <v>63.722000000000001</v>
      </c>
      <c r="E76" s="21">
        <v>65.093000000000004</v>
      </c>
      <c r="F76" s="21">
        <v>69.188999999999993</v>
      </c>
      <c r="G76" s="21">
        <v>73.108000000000004</v>
      </c>
      <c r="H76" s="21">
        <v>77.353999999999999</v>
      </c>
      <c r="I76" s="21">
        <v>84.253</v>
      </c>
      <c r="J76" s="22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6">
        <v>62.228000000000002</v>
      </c>
    </row>
    <row r="77" spans="1:16" s="3" customFormat="1">
      <c r="A77" s="2" t="s">
        <v>2</v>
      </c>
      <c r="B77" s="6">
        <v>0</v>
      </c>
      <c r="C77" s="21">
        <v>26.135000000000002</v>
      </c>
      <c r="D77" s="21">
        <v>28.667999999999999</v>
      </c>
      <c r="E77" s="21">
        <v>33.97</v>
      </c>
      <c r="F77" s="21">
        <v>39.89</v>
      </c>
      <c r="G77" s="21">
        <v>34.936</v>
      </c>
      <c r="H77" s="21">
        <v>44.701999999999998</v>
      </c>
      <c r="I77" s="21">
        <v>38.161999999999999</v>
      </c>
      <c r="J77" s="22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6">
        <v>40.198999999999998</v>
      </c>
    </row>
    <row r="78" spans="1:16" s="3" customFormat="1">
      <c r="A78" s="2" t="s">
        <v>3</v>
      </c>
      <c r="B78" s="6">
        <v>0</v>
      </c>
      <c r="C78" s="21">
        <v>17.100000000000001</v>
      </c>
      <c r="D78" s="21">
        <v>17.100000000000001</v>
      </c>
      <c r="E78" s="21">
        <v>18.8</v>
      </c>
      <c r="F78" s="21">
        <v>33.5</v>
      </c>
      <c r="G78" s="21">
        <v>34.700000000000003</v>
      </c>
      <c r="H78" s="21">
        <v>33.299999999999997</v>
      </c>
      <c r="I78" s="21">
        <v>41.9</v>
      </c>
      <c r="J78" s="22">
        <v>29.2</v>
      </c>
      <c r="K78" s="6">
        <v>29.9</v>
      </c>
      <c r="L78" s="6">
        <v>29.7</v>
      </c>
      <c r="M78" s="6">
        <v>44.1</v>
      </c>
      <c r="N78" s="6">
        <v>31.9</v>
      </c>
      <c r="O78" s="6">
        <v>28.4</v>
      </c>
    </row>
    <row r="79" spans="1:16" s="3" customFormat="1">
      <c r="A79" s="2" t="s">
        <v>4</v>
      </c>
      <c r="B79" s="6">
        <v>0</v>
      </c>
      <c r="C79" s="21">
        <v>19.757999999999999</v>
      </c>
      <c r="D79" s="21">
        <v>20.550999999999998</v>
      </c>
      <c r="E79" s="21">
        <v>20.568000000000001</v>
      </c>
      <c r="F79" s="21">
        <v>18.056999999999999</v>
      </c>
      <c r="G79" s="21">
        <v>17.867999999999999</v>
      </c>
      <c r="H79" s="21">
        <v>19.273</v>
      </c>
      <c r="I79" s="21">
        <v>19.902000000000001</v>
      </c>
      <c r="J79" s="22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6">
        <v>26.167999999999999</v>
      </c>
    </row>
    <row r="80" spans="1:16" s="3" customFormat="1">
      <c r="A80" s="2" t="s">
        <v>5</v>
      </c>
      <c r="B80" s="6">
        <v>0</v>
      </c>
      <c r="C80" s="21">
        <v>49</v>
      </c>
      <c r="D80" s="21">
        <v>54.3</v>
      </c>
      <c r="E80" s="21">
        <v>48.7</v>
      </c>
      <c r="F80" s="21">
        <v>37.295999999999999</v>
      </c>
      <c r="G80" s="21">
        <v>41.887</v>
      </c>
      <c r="H80" s="21">
        <v>42.043999999999997</v>
      </c>
      <c r="I80" s="21">
        <v>51.869</v>
      </c>
      <c r="J80" s="22">
        <v>47.3</v>
      </c>
      <c r="K80" s="6">
        <v>41.8</v>
      </c>
      <c r="L80" s="6">
        <v>44.9</v>
      </c>
      <c r="M80" s="6">
        <v>44.9</v>
      </c>
      <c r="N80" s="6">
        <v>46.8</v>
      </c>
      <c r="O80" s="6">
        <v>51.1</v>
      </c>
    </row>
    <row r="81" spans="1:16" s="3" customFormat="1">
      <c r="A81" s="2" t="s">
        <v>6</v>
      </c>
      <c r="B81" s="6">
        <v>0</v>
      </c>
      <c r="C81" s="21">
        <v>32.299999999999997</v>
      </c>
      <c r="D81" s="21">
        <v>47.9</v>
      </c>
      <c r="E81" s="21">
        <v>37.299999999999997</v>
      </c>
      <c r="F81" s="21">
        <v>32.1</v>
      </c>
      <c r="G81" s="21">
        <v>34.200000000000003</v>
      </c>
      <c r="H81" s="21">
        <v>26.4</v>
      </c>
      <c r="I81" s="21">
        <v>33.200000000000003</v>
      </c>
      <c r="J81" s="22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6">
        <v>33.527999999999999</v>
      </c>
    </row>
    <row r="82" spans="1:16" s="3" customFormat="1">
      <c r="A82" s="2" t="s">
        <v>7</v>
      </c>
      <c r="B82" s="6">
        <v>0</v>
      </c>
      <c r="C82" s="21">
        <v>20.489000000000001</v>
      </c>
      <c r="D82" s="21">
        <v>30.29</v>
      </c>
      <c r="E82" s="21">
        <v>108.369</v>
      </c>
      <c r="F82" s="21">
        <v>22.757000000000001</v>
      </c>
      <c r="G82" s="21">
        <v>21.957999999999998</v>
      </c>
      <c r="H82" s="21">
        <v>21.925000000000001</v>
      </c>
      <c r="I82" s="21">
        <v>28.922999999999998</v>
      </c>
      <c r="J82" s="22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6">
        <v>28.193000000000001</v>
      </c>
    </row>
    <row r="83" spans="1:16" s="3" customFormat="1">
      <c r="A83" s="2" t="s">
        <v>8</v>
      </c>
      <c r="B83" s="6">
        <v>0</v>
      </c>
      <c r="C83" s="21">
        <v>8.9510000000000005</v>
      </c>
      <c r="D83" s="21">
        <v>8.2420000000000009</v>
      </c>
      <c r="E83" s="21">
        <v>10.055999999999999</v>
      </c>
      <c r="F83" s="21">
        <v>7.6970000000000001</v>
      </c>
      <c r="G83" s="21">
        <v>9.4550000000000001</v>
      </c>
      <c r="H83" s="21">
        <v>8.8420000000000005</v>
      </c>
      <c r="I83" s="21">
        <v>9.4789999999999992</v>
      </c>
      <c r="J83" s="22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6">
        <v>12.913</v>
      </c>
    </row>
    <row r="84" spans="1:16" s="3" customFormat="1">
      <c r="A84" s="2" t="s">
        <v>9</v>
      </c>
      <c r="B84" s="6">
        <v>0</v>
      </c>
      <c r="C84" s="21">
        <v>73.305000000000007</v>
      </c>
      <c r="D84" s="21">
        <v>106.732</v>
      </c>
      <c r="E84" s="21">
        <v>73.501999999999995</v>
      </c>
      <c r="F84" s="21">
        <v>59.823999999999998</v>
      </c>
      <c r="G84" s="21">
        <v>68.305000000000007</v>
      </c>
      <c r="H84" s="21">
        <v>55.292000000000002</v>
      </c>
      <c r="I84" s="21">
        <v>55.676000000000002</v>
      </c>
      <c r="J84" s="22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6">
        <v>65.483000000000004</v>
      </c>
    </row>
    <row r="85" spans="1:16" s="3" customFormat="1">
      <c r="A85" s="2" t="s">
        <v>10</v>
      </c>
      <c r="B85" s="6">
        <v>0</v>
      </c>
      <c r="C85" s="21">
        <v>33.9</v>
      </c>
      <c r="D85" s="21">
        <v>39.1</v>
      </c>
      <c r="E85" s="21">
        <v>41.4</v>
      </c>
      <c r="F85" s="21">
        <v>22.9</v>
      </c>
      <c r="G85" s="21">
        <v>23.2</v>
      </c>
      <c r="H85" s="21">
        <v>21.3</v>
      </c>
      <c r="I85" s="21">
        <v>20.8</v>
      </c>
      <c r="J85" s="22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6">
        <v>20.3</v>
      </c>
    </row>
    <row r="86" spans="1:16" s="3" customFormat="1">
      <c r="A86" s="2" t="s">
        <v>11</v>
      </c>
      <c r="B86" s="6">
        <v>0</v>
      </c>
      <c r="C86" s="21">
        <v>17</v>
      </c>
      <c r="D86" s="21">
        <v>17.399999999999999</v>
      </c>
      <c r="E86" s="21">
        <v>22</v>
      </c>
      <c r="F86" s="21">
        <v>18.600000000000001</v>
      </c>
      <c r="G86" s="21">
        <v>19.7</v>
      </c>
      <c r="H86" s="21">
        <v>22.9</v>
      </c>
      <c r="I86" s="21">
        <v>21.9</v>
      </c>
      <c r="J86" s="22">
        <v>20.8</v>
      </c>
      <c r="K86" s="6">
        <v>20.8</v>
      </c>
      <c r="L86" s="6">
        <v>23.2</v>
      </c>
      <c r="M86" s="6">
        <v>22.2</v>
      </c>
      <c r="N86" s="6">
        <v>22.2</v>
      </c>
      <c r="O86" s="6">
        <v>21.8</v>
      </c>
    </row>
    <row r="87" spans="1:16" s="3" customFormat="1">
      <c r="A87" s="2" t="s">
        <v>12</v>
      </c>
      <c r="B87" s="6">
        <v>0</v>
      </c>
      <c r="C87" s="21">
        <v>31.904</v>
      </c>
      <c r="D87" s="21">
        <v>22.658999999999999</v>
      </c>
      <c r="E87" s="21">
        <v>24.030999999999999</v>
      </c>
      <c r="F87" s="21">
        <v>16.696000000000002</v>
      </c>
      <c r="G87" s="21">
        <v>21.465</v>
      </c>
      <c r="H87" s="21">
        <v>22.053000000000001</v>
      </c>
      <c r="I87" s="21">
        <v>24.651</v>
      </c>
      <c r="J87" s="22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6">
        <v>23.91</v>
      </c>
    </row>
    <row r="88" spans="1:16" s="3" customFormat="1">
      <c r="A88" s="3" t="s">
        <v>14</v>
      </c>
      <c r="B88" s="8">
        <f t="shared" ref="B88:O88" si="21">SUM(B75:B87)</f>
        <v>0</v>
      </c>
      <c r="C88" s="23">
        <f t="shared" si="21"/>
        <v>419.51499999999999</v>
      </c>
      <c r="D88" s="23">
        <f t="shared" si="21"/>
        <v>494.16399999999999</v>
      </c>
      <c r="E88" s="23">
        <f t="shared" si="21"/>
        <v>541.88900000000001</v>
      </c>
      <c r="F88" s="23">
        <f t="shared" si="21"/>
        <v>413.30600000000004</v>
      </c>
      <c r="G88" s="23">
        <f t="shared" si="21"/>
        <v>439.98199999999991</v>
      </c>
      <c r="H88" s="23">
        <f t="shared" si="21"/>
        <v>429.08499999999998</v>
      </c>
      <c r="I88" s="23">
        <f t="shared" si="21"/>
        <v>467.41500000000002</v>
      </c>
      <c r="J88" s="12">
        <f t="shared" si="21"/>
        <v>449.52099999999996</v>
      </c>
      <c r="K88" s="23">
        <f t="shared" si="21"/>
        <v>451.59900000000005</v>
      </c>
      <c r="L88" s="23">
        <f t="shared" si="21"/>
        <v>464.02699999999993</v>
      </c>
      <c r="M88" s="23">
        <f t="shared" si="21"/>
        <v>496.46899999999999</v>
      </c>
      <c r="N88" s="23">
        <f t="shared" si="21"/>
        <v>475.10621599999996</v>
      </c>
      <c r="O88" s="23">
        <f t="shared" si="21"/>
        <v>458.42200000000008</v>
      </c>
    </row>
    <row r="89" spans="1:16" s="3" customFormat="1">
      <c r="A89" s="2" t="s">
        <v>13</v>
      </c>
      <c r="B89" s="6">
        <v>0</v>
      </c>
      <c r="C89" s="21">
        <v>2.9119999999999999</v>
      </c>
      <c r="D89" s="21">
        <v>4.08</v>
      </c>
      <c r="E89" s="21">
        <v>3.9420000000000002</v>
      </c>
      <c r="F89" s="21">
        <v>2.915</v>
      </c>
      <c r="G89" s="21">
        <v>2.96</v>
      </c>
      <c r="H89" s="21">
        <v>2.92</v>
      </c>
      <c r="I89" s="21">
        <v>3.2629999999999999</v>
      </c>
      <c r="J89" s="21">
        <v>2.8580000000000001</v>
      </c>
      <c r="K89" s="21">
        <v>2.73</v>
      </c>
      <c r="L89" s="21">
        <v>2.6709999999999998</v>
      </c>
      <c r="M89" s="21">
        <v>2.472</v>
      </c>
      <c r="N89" s="21">
        <v>2.4169999999999998</v>
      </c>
      <c r="O89" s="6">
        <v>2.5179999999999998</v>
      </c>
    </row>
    <row r="90" spans="1:16" s="3" customFormat="1">
      <c r="A90" s="2" t="s">
        <v>64</v>
      </c>
      <c r="B90" s="31"/>
      <c r="C90" s="31"/>
      <c r="D90" s="31"/>
      <c r="E90" s="31"/>
      <c r="F90" s="31"/>
      <c r="G90" s="31"/>
      <c r="H90" s="21">
        <v>0.49</v>
      </c>
      <c r="I90" s="21">
        <v>0.40100000000000002</v>
      </c>
      <c r="J90" s="21">
        <v>1.5940000000000001</v>
      </c>
      <c r="K90" s="21">
        <v>1.113</v>
      </c>
      <c r="L90" s="21">
        <v>1.046</v>
      </c>
      <c r="M90" s="21">
        <v>1.0669999999999999</v>
      </c>
      <c r="N90" s="21">
        <v>1.0327999999999999</v>
      </c>
      <c r="O90" s="6">
        <v>1.036</v>
      </c>
    </row>
    <row r="91" spans="1:16" s="3" customFormat="1">
      <c r="A91" s="2" t="s">
        <v>65</v>
      </c>
      <c r="B91" s="31"/>
      <c r="C91" s="31"/>
      <c r="D91" s="31"/>
      <c r="E91" s="31"/>
      <c r="F91" s="31"/>
      <c r="G91" s="31"/>
      <c r="H91" s="21">
        <v>0.11799999999999999</v>
      </c>
      <c r="I91" s="21">
        <v>8.4000000000000005E-2</v>
      </c>
      <c r="J91" s="21">
        <v>7.0999999999999994E-2</v>
      </c>
      <c r="K91" s="21">
        <v>0.16700000000000001</v>
      </c>
      <c r="L91" s="21">
        <v>0.129</v>
      </c>
      <c r="M91" s="21">
        <v>0.13900000000000001</v>
      </c>
      <c r="N91" s="21">
        <v>0.135214</v>
      </c>
      <c r="O91" s="6">
        <v>0.14699999999999999</v>
      </c>
    </row>
    <row r="92" spans="1:16" s="3" customFormat="1">
      <c r="A92" s="2" t="s">
        <v>66</v>
      </c>
      <c r="B92" s="31"/>
      <c r="C92" s="31"/>
      <c r="D92" s="31"/>
      <c r="E92" s="31"/>
      <c r="F92" s="31"/>
      <c r="G92" s="31"/>
      <c r="H92" s="21">
        <v>0.17499999999999999</v>
      </c>
      <c r="I92" s="21">
        <v>0.19</v>
      </c>
      <c r="J92" s="21">
        <v>0.24299999999999999</v>
      </c>
      <c r="K92" s="21">
        <v>0.253</v>
      </c>
      <c r="L92" s="21">
        <v>0.224</v>
      </c>
      <c r="M92" s="21">
        <v>0.17499999999999999</v>
      </c>
      <c r="N92" s="21">
        <v>0.22847400000000001</v>
      </c>
      <c r="O92" s="6">
        <v>0.19700000000000001</v>
      </c>
    </row>
    <row r="93" spans="1:16">
      <c r="A93" s="2" t="s">
        <v>67</v>
      </c>
      <c r="B93" s="31"/>
      <c r="C93" s="31"/>
      <c r="D93" s="31"/>
      <c r="E93" s="31"/>
      <c r="F93" s="31"/>
      <c r="G93" s="32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6">
        <v>0.182</v>
      </c>
      <c r="P93" s="6"/>
    </row>
    <row r="94" spans="1:16" s="3" customFormat="1">
      <c r="A94" s="3" t="str">
        <f>A25</f>
        <v>Totaal (incl. kleine U)</v>
      </c>
      <c r="B94" s="8">
        <f>SUM(B88:B93)</f>
        <v>0</v>
      </c>
      <c r="C94" s="8">
        <f t="shared" ref="C94:O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</row>
    <row r="95" spans="1:16">
      <c r="B95" s="6"/>
      <c r="C95" s="21"/>
      <c r="D95" s="21"/>
    </row>
    <row r="96" spans="1:16" ht="15">
      <c r="A96" s="17" t="s">
        <v>32</v>
      </c>
      <c r="N96" s="17"/>
    </row>
    <row r="97" spans="1:15">
      <c r="A97" s="3"/>
      <c r="B97" s="3">
        <v>2004</v>
      </c>
      <c r="C97" s="20">
        <v>2005</v>
      </c>
      <c r="D97" s="20">
        <v>2006</v>
      </c>
      <c r="E97" s="20">
        <v>2007</v>
      </c>
      <c r="F97" s="20">
        <v>2008</v>
      </c>
      <c r="G97" s="20">
        <v>2009</v>
      </c>
      <c r="H97" s="20">
        <v>2010</v>
      </c>
      <c r="I97" s="20">
        <v>2011</v>
      </c>
      <c r="J97" s="20">
        <v>2012</v>
      </c>
      <c r="K97" s="20">
        <v>2013</v>
      </c>
      <c r="L97" s="20">
        <v>2014</v>
      </c>
      <c r="M97" s="20">
        <v>2015</v>
      </c>
      <c r="N97" s="20">
        <v>2016</v>
      </c>
      <c r="O97" s="3">
        <v>2017</v>
      </c>
    </row>
    <row r="98" spans="1:15">
      <c r="A98" s="2" t="s">
        <v>0</v>
      </c>
      <c r="B98" s="6">
        <v>72.599999999999994</v>
      </c>
      <c r="C98" s="21">
        <v>49.1</v>
      </c>
      <c r="D98" s="21">
        <v>45.4</v>
      </c>
      <c r="E98" s="21">
        <v>46.3</v>
      </c>
      <c r="F98" s="21">
        <v>95.4</v>
      </c>
      <c r="G98" s="21">
        <v>103.8</v>
      </c>
      <c r="H98" s="21">
        <v>96.6</v>
      </c>
      <c r="I98" s="21">
        <v>98.2</v>
      </c>
      <c r="J98" s="21">
        <v>94.4</v>
      </c>
      <c r="K98" s="6">
        <v>97</v>
      </c>
      <c r="L98" s="6">
        <v>105.3</v>
      </c>
      <c r="M98" s="6">
        <v>115</v>
      </c>
      <c r="N98" s="6">
        <v>115.6</v>
      </c>
      <c r="O98" s="6">
        <v>116.1</v>
      </c>
    </row>
    <row r="99" spans="1:15">
      <c r="A99" s="2" t="s">
        <v>1</v>
      </c>
      <c r="B99" s="6">
        <v>215.779</v>
      </c>
      <c r="C99" s="21">
        <v>169.548</v>
      </c>
      <c r="D99" s="21">
        <v>176.495</v>
      </c>
      <c r="E99" s="21">
        <v>199.917</v>
      </c>
      <c r="F99" s="21">
        <v>142.18899999999999</v>
      </c>
      <c r="G99" s="21">
        <v>190.61600000000001</v>
      </c>
      <c r="H99" s="21">
        <v>152.595</v>
      </c>
      <c r="I99" s="21">
        <v>150.91300000000001</v>
      </c>
      <c r="J99" s="21">
        <v>153.94399999999999</v>
      </c>
      <c r="K99" s="6">
        <v>154.30699999999999</v>
      </c>
      <c r="L99" s="6">
        <v>156.06</v>
      </c>
      <c r="M99" s="6">
        <v>163.66300000000001</v>
      </c>
      <c r="N99" s="6">
        <v>154.17400000000001</v>
      </c>
      <c r="O99" s="6">
        <v>150.572</v>
      </c>
    </row>
    <row r="100" spans="1:15">
      <c r="A100" s="2" t="s">
        <v>2</v>
      </c>
      <c r="B100" s="6">
        <v>114.089</v>
      </c>
      <c r="C100" s="21">
        <v>83.436000000000007</v>
      </c>
      <c r="D100" s="21">
        <v>87.897000000000006</v>
      </c>
      <c r="E100" s="21">
        <v>88.418999999999997</v>
      </c>
      <c r="F100" s="21">
        <v>103.369</v>
      </c>
      <c r="G100" s="21">
        <v>130.404</v>
      </c>
      <c r="H100" s="21">
        <v>143.732</v>
      </c>
      <c r="I100" s="21">
        <v>146.68100000000001</v>
      </c>
      <c r="J100" s="21">
        <v>158.709</v>
      </c>
      <c r="K100" s="6">
        <v>128.96899999999999</v>
      </c>
      <c r="L100" s="6">
        <v>142.05000000000001</v>
      </c>
      <c r="M100" s="6">
        <v>138.84</v>
      </c>
      <c r="N100" s="6">
        <v>131.9879</v>
      </c>
      <c r="O100" s="6">
        <v>135.36500000000001</v>
      </c>
    </row>
    <row r="101" spans="1:15">
      <c r="A101" s="2" t="s">
        <v>3</v>
      </c>
      <c r="B101" s="6">
        <v>98</v>
      </c>
      <c r="C101" s="21">
        <v>84.7</v>
      </c>
      <c r="D101" s="21">
        <v>100.2</v>
      </c>
      <c r="E101" s="21">
        <v>112.4</v>
      </c>
      <c r="F101" s="21">
        <v>116.2</v>
      </c>
      <c r="G101" s="21">
        <v>113</v>
      </c>
      <c r="H101" s="21">
        <v>113.7</v>
      </c>
      <c r="I101" s="21">
        <v>122.7</v>
      </c>
      <c r="J101" s="21">
        <v>111.9</v>
      </c>
      <c r="K101" s="6">
        <v>118.3</v>
      </c>
      <c r="L101" s="6">
        <v>109.2</v>
      </c>
      <c r="M101" s="6">
        <v>106.4</v>
      </c>
      <c r="N101" s="6">
        <v>121.8</v>
      </c>
      <c r="O101" s="6">
        <v>140.30000000000001</v>
      </c>
    </row>
    <row r="102" spans="1:15">
      <c r="A102" s="2" t="s">
        <v>4</v>
      </c>
      <c r="B102" s="6">
        <v>56.966000000000001</v>
      </c>
      <c r="C102" s="21">
        <v>41.448</v>
      </c>
      <c r="D102" s="21">
        <v>38.380000000000003</v>
      </c>
      <c r="E102" s="21">
        <v>42.856000000000002</v>
      </c>
      <c r="F102" s="21">
        <v>64.05</v>
      </c>
      <c r="G102" s="21">
        <v>82.823999999999998</v>
      </c>
      <c r="H102" s="21">
        <v>76.239999999999995</v>
      </c>
      <c r="I102" s="21">
        <v>73.981999999999999</v>
      </c>
      <c r="J102" s="21">
        <v>74.763999999999996</v>
      </c>
      <c r="K102" s="6">
        <v>78.302999999999997</v>
      </c>
      <c r="L102" s="6">
        <v>81.209999999999994</v>
      </c>
      <c r="M102" s="6">
        <v>91.453000000000003</v>
      </c>
      <c r="N102" s="6">
        <v>86.635000000000005</v>
      </c>
      <c r="O102" s="6">
        <f>75.187+9.987</f>
        <v>85.173999999999992</v>
      </c>
    </row>
    <row r="103" spans="1:15">
      <c r="A103" s="2" t="s">
        <v>5</v>
      </c>
      <c r="B103" s="6">
        <v>98.7</v>
      </c>
      <c r="C103" s="21">
        <v>63.1</v>
      </c>
      <c r="D103" s="21">
        <v>49.9</v>
      </c>
      <c r="E103" s="21">
        <v>55.9</v>
      </c>
      <c r="F103" s="21">
        <v>141.80000000000001</v>
      </c>
      <c r="G103" s="21">
        <v>112.17400000000001</v>
      </c>
      <c r="H103" s="21">
        <v>117.66200000000001</v>
      </c>
      <c r="I103" s="21">
        <v>127.67100000000001</v>
      </c>
      <c r="J103" s="21">
        <v>135.19999999999999</v>
      </c>
      <c r="K103" s="6">
        <v>118.9</v>
      </c>
      <c r="L103" s="6">
        <v>117</v>
      </c>
      <c r="M103" s="18">
        <v>163.6</v>
      </c>
      <c r="N103" s="21">
        <v>167.4</v>
      </c>
      <c r="O103" s="6">
        <v>166.4</v>
      </c>
    </row>
    <row r="104" spans="1:15">
      <c r="A104" s="2" t="s">
        <v>6</v>
      </c>
      <c r="B104" s="6">
        <v>71.5</v>
      </c>
      <c r="C104" s="21">
        <v>44.9</v>
      </c>
      <c r="D104" s="21">
        <v>44.4</v>
      </c>
      <c r="E104" s="21">
        <v>45.4</v>
      </c>
      <c r="F104" s="21">
        <v>122.2</v>
      </c>
      <c r="G104" s="21">
        <v>122.2</v>
      </c>
      <c r="H104" s="21">
        <v>85.9</v>
      </c>
      <c r="I104" s="21">
        <v>81.5</v>
      </c>
      <c r="J104" s="21">
        <v>86.6</v>
      </c>
      <c r="K104" s="6">
        <v>84.956999999999994</v>
      </c>
      <c r="L104" s="6">
        <v>90.24</v>
      </c>
      <c r="M104" s="6">
        <v>86.748999999999995</v>
      </c>
      <c r="N104" s="6">
        <v>93.459000000000003</v>
      </c>
      <c r="O104" s="6">
        <v>82.825999999999993</v>
      </c>
    </row>
    <row r="105" spans="1:15">
      <c r="A105" s="2" t="s">
        <v>7</v>
      </c>
      <c r="B105" s="6">
        <v>83.373999999999995</v>
      </c>
      <c r="C105" s="21">
        <v>75.733999999999995</v>
      </c>
      <c r="D105" s="21">
        <v>70.697000000000003</v>
      </c>
      <c r="E105" s="21">
        <v>0</v>
      </c>
      <c r="F105" s="21">
        <v>101.15600000000001</v>
      </c>
      <c r="G105" s="21">
        <v>104.831</v>
      </c>
      <c r="H105" s="21">
        <v>105.22</v>
      </c>
      <c r="I105" s="21">
        <v>106.017</v>
      </c>
      <c r="J105" s="21">
        <v>111.34</v>
      </c>
      <c r="K105" s="6">
        <v>117.327</v>
      </c>
      <c r="L105" s="6">
        <v>105.765</v>
      </c>
      <c r="M105" s="6">
        <v>110.754</v>
      </c>
      <c r="N105" s="6">
        <v>105.83499999999999</v>
      </c>
      <c r="O105" s="6">
        <v>113.095</v>
      </c>
    </row>
    <row r="106" spans="1:15">
      <c r="A106" s="2" t="s">
        <v>8</v>
      </c>
      <c r="B106" s="6">
        <v>25.466999999999999</v>
      </c>
      <c r="C106" s="21">
        <v>19.933</v>
      </c>
      <c r="D106" s="21">
        <v>20.882999999999999</v>
      </c>
      <c r="E106" s="21">
        <v>22.126000000000001</v>
      </c>
      <c r="F106" s="21">
        <v>29.132999999999999</v>
      </c>
      <c r="G106" s="21">
        <v>30.047999999999998</v>
      </c>
      <c r="H106" s="21">
        <v>32.088999999999999</v>
      </c>
      <c r="I106" s="21">
        <v>35.259</v>
      </c>
      <c r="J106" s="21">
        <v>33.747999999999998</v>
      </c>
      <c r="K106" s="6">
        <v>25.614999999999998</v>
      </c>
      <c r="L106" s="6">
        <v>28.117000000000001</v>
      </c>
      <c r="M106" s="6">
        <v>29.231999999999999</v>
      </c>
      <c r="N106" s="6">
        <v>30.610052</v>
      </c>
      <c r="O106" s="6">
        <v>31.85</v>
      </c>
    </row>
    <row r="107" spans="1:15">
      <c r="A107" s="2" t="s">
        <v>9</v>
      </c>
      <c r="B107" s="6">
        <v>128.96899999999999</v>
      </c>
      <c r="C107" s="21">
        <v>70.269000000000005</v>
      </c>
      <c r="D107" s="21">
        <v>86.082999999999998</v>
      </c>
      <c r="E107" s="21">
        <v>104.06399999999999</v>
      </c>
      <c r="F107" s="21">
        <v>155.36600000000001</v>
      </c>
      <c r="G107" s="21">
        <v>88.891999999999996</v>
      </c>
      <c r="H107" s="21">
        <v>82.572000000000003</v>
      </c>
      <c r="I107" s="21">
        <v>77.893000000000001</v>
      </c>
      <c r="J107" s="21">
        <v>81.096000000000004</v>
      </c>
      <c r="K107" s="6">
        <v>91.230999999999995</v>
      </c>
      <c r="L107" s="6">
        <v>95.594999999999999</v>
      </c>
      <c r="M107" s="6">
        <v>101.86199999999999</v>
      </c>
      <c r="N107" s="6">
        <v>104.363</v>
      </c>
      <c r="O107" s="6">
        <f>93.185+17.109</f>
        <v>110.29400000000001</v>
      </c>
    </row>
    <row r="108" spans="1:15">
      <c r="A108" s="2" t="s">
        <v>10</v>
      </c>
      <c r="B108" s="6">
        <v>69.099999999999994</v>
      </c>
      <c r="C108" s="21">
        <v>40.9</v>
      </c>
      <c r="D108" s="21">
        <v>44.7</v>
      </c>
      <c r="E108" s="21">
        <v>44.4</v>
      </c>
      <c r="F108" s="21">
        <v>66.2</v>
      </c>
      <c r="G108" s="21">
        <v>62.4</v>
      </c>
      <c r="H108" s="21">
        <v>71.3</v>
      </c>
      <c r="I108" s="21">
        <v>71.099999999999994</v>
      </c>
      <c r="J108" s="21">
        <v>66.400000000000006</v>
      </c>
      <c r="K108" s="6">
        <v>69.099999999999994</v>
      </c>
      <c r="L108" s="6">
        <v>69.8</v>
      </c>
      <c r="M108" s="6">
        <v>67.7</v>
      </c>
      <c r="N108" s="6">
        <v>72</v>
      </c>
      <c r="O108" s="6">
        <v>70.599999999999994</v>
      </c>
    </row>
    <row r="109" spans="1:15">
      <c r="A109" s="2" t="s">
        <v>11</v>
      </c>
      <c r="B109" s="6">
        <v>70.3</v>
      </c>
      <c r="C109" s="21">
        <v>60.1</v>
      </c>
      <c r="D109" s="21">
        <v>62.6</v>
      </c>
      <c r="E109" s="21">
        <v>64.7</v>
      </c>
      <c r="F109" s="21">
        <v>64.099999999999994</v>
      </c>
      <c r="G109" s="21">
        <v>76.400000000000006</v>
      </c>
      <c r="H109" s="21">
        <v>69.8</v>
      </c>
      <c r="I109" s="21">
        <v>65.7</v>
      </c>
      <c r="J109" s="21">
        <v>68.5</v>
      </c>
      <c r="K109" s="6">
        <v>72.599999999999994</v>
      </c>
      <c r="L109" s="6">
        <v>61</v>
      </c>
      <c r="M109" s="6">
        <v>63.6</v>
      </c>
      <c r="N109" s="6">
        <v>68.099999999999994</v>
      </c>
      <c r="O109" s="6">
        <v>64.2</v>
      </c>
    </row>
    <row r="110" spans="1:15">
      <c r="A110" s="2" t="s">
        <v>12</v>
      </c>
      <c r="B110" s="6">
        <v>73</v>
      </c>
      <c r="C110" s="21">
        <v>47.085000000000001</v>
      </c>
      <c r="D110" s="21">
        <v>51.514000000000003</v>
      </c>
      <c r="E110" s="21">
        <v>54.673999999999999</v>
      </c>
      <c r="F110" s="21">
        <v>65.558000000000007</v>
      </c>
      <c r="G110" s="21">
        <v>75.566000000000003</v>
      </c>
      <c r="H110" s="21">
        <v>77.126000000000005</v>
      </c>
      <c r="I110" s="21">
        <v>78.616</v>
      </c>
      <c r="J110" s="21">
        <v>79.221000000000004</v>
      </c>
      <c r="K110" s="6">
        <v>84.037999999999997</v>
      </c>
      <c r="L110" s="6">
        <v>81.004000000000005</v>
      </c>
      <c r="M110" s="6">
        <v>79.757000000000005</v>
      </c>
      <c r="N110" s="6">
        <v>82.608000000000004</v>
      </c>
      <c r="O110" s="6">
        <v>68.528000000000006</v>
      </c>
    </row>
    <row r="111" spans="1:15" s="3" customFormat="1">
      <c r="A111" s="3" t="s">
        <v>14</v>
      </c>
      <c r="B111" s="8">
        <f t="shared" ref="B111:E111" si="23">SUM(B98:B110)</f>
        <v>1177.8439999999998</v>
      </c>
      <c r="C111" s="23">
        <f t="shared" si="23"/>
        <v>850.25300000000004</v>
      </c>
      <c r="D111" s="23">
        <f t="shared" si="23"/>
        <v>879.14900000000011</v>
      </c>
      <c r="E111" s="23">
        <f t="shared" si="23"/>
        <v>881.15599999999984</v>
      </c>
      <c r="F111" s="23">
        <f t="shared" ref="F111:O111" si="24">SUM(F98:F110)</f>
        <v>1266.721</v>
      </c>
      <c r="G111" s="23">
        <f t="shared" si="24"/>
        <v>1293.1550000000002</v>
      </c>
      <c r="H111" s="23">
        <f t="shared" si="24"/>
        <v>1224.5360000000001</v>
      </c>
      <c r="I111" s="23">
        <f t="shared" si="24"/>
        <v>1236.232</v>
      </c>
      <c r="J111" s="23">
        <f t="shared" si="24"/>
        <v>1255.8220000000001</v>
      </c>
      <c r="K111" s="23">
        <f t="shared" si="24"/>
        <v>1240.6469999999997</v>
      </c>
      <c r="L111" s="23">
        <f t="shared" si="24"/>
        <v>1242.3409999999999</v>
      </c>
      <c r="M111" s="23">
        <f t="shared" si="24"/>
        <v>1318.6100000000001</v>
      </c>
      <c r="N111" s="23">
        <f t="shared" si="24"/>
        <v>1334.5719519999998</v>
      </c>
      <c r="O111" s="23">
        <f t="shared" si="24"/>
        <v>1335.3040000000001</v>
      </c>
    </row>
    <row r="112" spans="1:15">
      <c r="A112" s="2" t="s">
        <v>13</v>
      </c>
      <c r="B112" s="6">
        <v>23.129000000000001</v>
      </c>
      <c r="C112" s="21">
        <v>16.439</v>
      </c>
      <c r="D112" s="21">
        <v>14.51</v>
      </c>
      <c r="E112" s="21">
        <v>11.459</v>
      </c>
      <c r="F112" s="21">
        <v>14.808</v>
      </c>
      <c r="G112" s="21">
        <v>14.792999999999999</v>
      </c>
      <c r="H112" s="21">
        <v>14.797000000000001</v>
      </c>
      <c r="I112" s="21">
        <v>15.087999999999999</v>
      </c>
      <c r="J112" s="21">
        <v>14.467000000000001</v>
      </c>
      <c r="K112" s="6">
        <v>14.093999999999999</v>
      </c>
      <c r="L112" s="6">
        <v>10.622999999999999</v>
      </c>
      <c r="M112" s="6">
        <v>11.7</v>
      </c>
      <c r="N112" s="6">
        <v>11.108000000000001</v>
      </c>
      <c r="O112" s="6">
        <v>11.374000000000001</v>
      </c>
    </row>
    <row r="113" spans="1:16">
      <c r="A113" s="2" t="s">
        <v>64</v>
      </c>
      <c r="B113" s="31"/>
      <c r="C113" s="31"/>
      <c r="D113" s="31"/>
      <c r="E113" s="31"/>
      <c r="F113" s="31"/>
      <c r="G113" s="31"/>
      <c r="H113" s="21">
        <v>7.2889999999999997</v>
      </c>
      <c r="I113" s="21">
        <v>3.968</v>
      </c>
      <c r="J113" s="21">
        <v>3.1379999999999999</v>
      </c>
      <c r="K113" s="6">
        <v>3.5009999999999999</v>
      </c>
      <c r="L113" s="6">
        <v>2.4460000000000002</v>
      </c>
      <c r="M113" s="6">
        <v>2.375</v>
      </c>
      <c r="N113" s="6">
        <v>2.4765000000000001</v>
      </c>
      <c r="O113" s="6">
        <v>2.581</v>
      </c>
    </row>
    <row r="114" spans="1:16">
      <c r="A114" s="2" t="s">
        <v>65</v>
      </c>
      <c r="B114" s="31"/>
      <c r="C114" s="31"/>
      <c r="D114" s="31"/>
      <c r="E114" s="31"/>
      <c r="F114" s="31"/>
      <c r="G114" s="31"/>
      <c r="H114" s="21">
        <v>0.55600000000000005</v>
      </c>
      <c r="I114" s="21">
        <v>0.42899999999999999</v>
      </c>
      <c r="J114" s="21">
        <v>0.42499999999999999</v>
      </c>
      <c r="K114" s="6">
        <v>0.434</v>
      </c>
      <c r="L114" s="6">
        <v>0.39100000000000001</v>
      </c>
      <c r="M114" s="6">
        <v>0.42199999999999999</v>
      </c>
      <c r="N114" s="6">
        <v>0.46869699999999997</v>
      </c>
      <c r="O114" s="6">
        <v>0.46800000000000003</v>
      </c>
    </row>
    <row r="115" spans="1:16">
      <c r="A115" s="2" t="s">
        <v>66</v>
      </c>
      <c r="B115" s="31"/>
      <c r="C115" s="31"/>
      <c r="D115" s="31"/>
      <c r="E115" s="31"/>
      <c r="F115" s="31"/>
      <c r="G115" s="31"/>
      <c r="H115" s="21">
        <v>1.3740000000000001</v>
      </c>
      <c r="I115" s="21">
        <v>1.0880000000000001</v>
      </c>
      <c r="J115" s="21">
        <v>0.86899999999999999</v>
      </c>
      <c r="K115" s="6">
        <v>1.119</v>
      </c>
      <c r="L115" s="6">
        <v>1.109</v>
      </c>
      <c r="M115" s="6">
        <v>1.0669999999999999</v>
      </c>
      <c r="N115" s="6">
        <v>0.95089900000000005</v>
      </c>
      <c r="O115" s="6">
        <v>1.048</v>
      </c>
    </row>
    <row r="116" spans="1:16">
      <c r="A116" s="2" t="s">
        <v>67</v>
      </c>
      <c r="B116" s="31"/>
      <c r="C116" s="31"/>
      <c r="D116" s="31"/>
      <c r="E116" s="31"/>
      <c r="F116" s="31"/>
      <c r="G116" s="31"/>
      <c r="H116" s="15">
        <v>0.52600000000000002</v>
      </c>
      <c r="I116" s="15">
        <v>0.58699999999999997</v>
      </c>
      <c r="J116" s="15">
        <v>0.73899999999999999</v>
      </c>
      <c r="K116" s="15">
        <v>0.94799999999999995</v>
      </c>
      <c r="L116" s="15">
        <v>0.77900000000000003</v>
      </c>
      <c r="M116" s="15">
        <v>0.871</v>
      </c>
      <c r="N116" s="15">
        <v>0.96223899999999996</v>
      </c>
      <c r="O116" s="6">
        <v>0.88200000000000001</v>
      </c>
      <c r="P116" s="6"/>
    </row>
    <row r="117" spans="1:16" s="3" customFormat="1">
      <c r="A117" s="3" t="str">
        <f>A25</f>
        <v>Totaal (incl. kleine U)</v>
      </c>
      <c r="B117" s="8">
        <f>SUM(B111:B116)</f>
        <v>1200.9729999999997</v>
      </c>
      <c r="C117" s="8">
        <f t="shared" ref="C117:O117" si="25">SUM(C111:C116)</f>
        <v>866.69200000000001</v>
      </c>
      <c r="D117" s="8">
        <f t="shared" si="25"/>
        <v>893.65900000000011</v>
      </c>
      <c r="E117" s="8">
        <f t="shared" si="25"/>
        <v>892.61499999999978</v>
      </c>
      <c r="F117" s="8">
        <f t="shared" si="25"/>
        <v>1281.529</v>
      </c>
      <c r="G117" s="8">
        <f t="shared" si="25"/>
        <v>1307.9480000000001</v>
      </c>
      <c r="H117" s="8">
        <f t="shared" si="25"/>
        <v>1249.0780000000002</v>
      </c>
      <c r="I117" s="8">
        <f t="shared" si="25"/>
        <v>1257.3920000000001</v>
      </c>
      <c r="J117" s="8">
        <f t="shared" si="25"/>
        <v>1275.46</v>
      </c>
      <c r="K117" s="8">
        <f t="shared" si="25"/>
        <v>1260.7429999999997</v>
      </c>
      <c r="L117" s="8">
        <f t="shared" si="25"/>
        <v>1257.6889999999999</v>
      </c>
      <c r="M117" s="8">
        <f t="shared" si="25"/>
        <v>1335.0450000000003</v>
      </c>
      <c r="N117" s="8">
        <f t="shared" si="25"/>
        <v>1350.5382869999996</v>
      </c>
      <c r="O117" s="8">
        <f t="shared" si="25"/>
        <v>1351.6570000000002</v>
      </c>
    </row>
    <row r="119" spans="1:16">
      <c r="A119" s="2" t="s">
        <v>38</v>
      </c>
    </row>
    <row r="120" spans="1:16">
      <c r="A120" s="30" t="s">
        <v>26</v>
      </c>
      <c r="N120" s="30"/>
    </row>
    <row r="121" spans="1:16">
      <c r="A121" s="27"/>
      <c r="N121" s="27"/>
    </row>
    <row r="122" spans="1:16">
      <c r="A122" s="3" t="s">
        <v>85</v>
      </c>
      <c r="N122" s="27"/>
    </row>
    <row r="123" spans="1:16">
      <c r="A123" s="2" t="s">
        <v>19</v>
      </c>
    </row>
    <row r="124" spans="1:16">
      <c r="A124" s="2" t="s">
        <v>21</v>
      </c>
    </row>
  </sheetData>
  <hyperlinks>
    <hyperlink ref="A120" r:id="rId1"/>
  </hyperlinks>
  <pageMargins left="0.7" right="0.7" top="0.75" bottom="0.75" header="0.3" footer="0.3"/>
  <pageSetup paperSize="9" scale="56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opLeftCell="A49" workbookViewId="0">
      <pane xSplit="1" topLeftCell="B1" activePane="topRight" state="frozen"/>
      <selection activeCell="A55" sqref="A55"/>
      <selection pane="topRight" activeCell="O1" sqref="O1:O1048576"/>
    </sheetView>
  </sheetViews>
  <sheetFormatPr defaultRowHeight="12.75"/>
  <cols>
    <col min="1" max="1" width="14.140625" style="2" customWidth="1"/>
    <col min="2" max="16384" width="9.140625" style="2"/>
  </cols>
  <sheetData>
    <row r="1" spans="1:22" ht="15.75">
      <c r="A1" s="1" t="s">
        <v>33</v>
      </c>
    </row>
    <row r="2" spans="1:22">
      <c r="A2" s="2" t="s">
        <v>71</v>
      </c>
    </row>
    <row r="3" spans="1:22">
      <c r="B3" s="6"/>
      <c r="C3" s="6"/>
    </row>
    <row r="4" spans="1:22" ht="15">
      <c r="A4" s="17" t="s">
        <v>44</v>
      </c>
    </row>
    <row r="5" spans="1:22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</row>
    <row r="6" spans="1:22">
      <c r="A6" s="2" t="s">
        <v>0</v>
      </c>
      <c r="B6" s="6">
        <f>+Lasten!B29/Lasten!B6*100</f>
        <v>67.039940276222481</v>
      </c>
      <c r="C6" s="6">
        <f>+Lasten!C29/Lasten!C6*100</f>
        <v>63.313813296589736</v>
      </c>
      <c r="D6" s="6">
        <f>+Lasten!D29/Lasten!D6*100</f>
        <v>65.982113282543892</v>
      </c>
      <c r="E6" s="6">
        <f>+Lasten!E29/Lasten!E6*100</f>
        <v>65.923566878980893</v>
      </c>
      <c r="F6" s="6">
        <f>+Lasten!F29/Lasten!F6*100</f>
        <v>64.705882352941174</v>
      </c>
      <c r="G6" s="6">
        <f>+Lasten!G29/Lasten!G6*100</f>
        <v>63.35350043215211</v>
      </c>
      <c r="H6" s="6">
        <f>+Lasten!H29/Lasten!H6*100</f>
        <v>65.440710209258086</v>
      </c>
      <c r="I6" s="6">
        <f>+Lasten!I29/Lasten!I6*100</f>
        <v>63.971340839303991</v>
      </c>
      <c r="J6" s="6">
        <f>+Lasten!J29/Lasten!J6*100</f>
        <v>65.444489963129854</v>
      </c>
      <c r="K6" s="6">
        <f>+Lasten!K29/Lasten!K6*100</f>
        <v>66.614603670441227</v>
      </c>
      <c r="L6" s="6">
        <f>+Lasten!L29/Lasten!L6*100</f>
        <v>67.231208372978116</v>
      </c>
      <c r="M6" s="6">
        <f>+Lasten!M29/Lasten!M6*100</f>
        <v>65.711214618416335</v>
      </c>
      <c r="N6" s="6">
        <f>+Lasten!N29/Lasten!N6*100</f>
        <v>66.450401229298279</v>
      </c>
      <c r="O6" s="6">
        <f>+Lasten!O29/Lasten!O6*100</f>
        <v>68.289902280130292</v>
      </c>
      <c r="S6" s="6"/>
      <c r="T6" s="6"/>
      <c r="U6" s="6"/>
      <c r="V6" s="6"/>
    </row>
    <row r="7" spans="1:22">
      <c r="A7" s="2" t="s">
        <v>1</v>
      </c>
      <c r="B7" s="6">
        <f>+Lasten!B30/Lasten!B7*100</f>
        <v>56.079941582488644</v>
      </c>
      <c r="C7" s="6">
        <f>+Lasten!C30/Lasten!C7*100</f>
        <v>58.278316650855423</v>
      </c>
      <c r="D7" s="6">
        <f>+Lasten!D30/Lasten!D7*100</f>
        <v>54.059479469513569</v>
      </c>
      <c r="E7" s="6">
        <f>+Lasten!E30/Lasten!E7*100</f>
        <v>52.557760902797625</v>
      </c>
      <c r="F7" s="6">
        <f>+Lasten!F30/Lasten!F7*100</f>
        <v>61.63242603684288</v>
      </c>
      <c r="G7" s="6">
        <f>+Lasten!G30/Lasten!G7*100</f>
        <v>58.816776546060531</v>
      </c>
      <c r="H7" s="6">
        <f>+Lasten!H30/Lasten!H7*100</f>
        <v>61.473522227124512</v>
      </c>
      <c r="I7" s="6">
        <f>+Lasten!I30/Lasten!I7*100</f>
        <v>61.341681550589691</v>
      </c>
      <c r="J7" s="6">
        <f>+Lasten!J30/Lasten!J7*100</f>
        <v>61.753936164065863</v>
      </c>
      <c r="K7" s="6">
        <f>+Lasten!K30/Lasten!K7*100</f>
        <v>60.886030075453313</v>
      </c>
      <c r="L7" s="6">
        <f>+Lasten!L30/Lasten!L7*100</f>
        <v>60.744633835877806</v>
      </c>
      <c r="M7" s="6">
        <f>+Lasten!M30/Lasten!M7*100</f>
        <v>61.847972141667306</v>
      </c>
      <c r="N7" s="6">
        <f>+Lasten!N30/Lasten!N7*100</f>
        <v>62.896267611022672</v>
      </c>
      <c r="O7" s="6">
        <f>+Lasten!O30/Lasten!O7*100</f>
        <v>66.325858914045185</v>
      </c>
      <c r="S7" s="6"/>
      <c r="T7" s="6"/>
      <c r="U7" s="6"/>
      <c r="V7" s="6"/>
    </row>
    <row r="8" spans="1:22">
      <c r="A8" s="2" t="s">
        <v>2</v>
      </c>
      <c r="B8" s="6">
        <f>+Lasten!B31/Lasten!B8*100</f>
        <v>66.6856230243921</v>
      </c>
      <c r="C8" s="6">
        <f>+Lasten!C31/Lasten!C8*100</f>
        <v>68.343098452947089</v>
      </c>
      <c r="D8" s="6">
        <f>+Lasten!D31/Lasten!D8*100</f>
        <v>65.272262403278845</v>
      </c>
      <c r="E8" s="6">
        <f>+Lasten!E31/Lasten!E8*100</f>
        <v>66.215085309148705</v>
      </c>
      <c r="F8" s="6">
        <f>+Lasten!F31/Lasten!F8*100</f>
        <v>65.690408743923498</v>
      </c>
      <c r="G8" s="6">
        <f>+Lasten!G31/Lasten!G8*100</f>
        <v>61.777170147845695</v>
      </c>
      <c r="H8" s="6">
        <f>+Lasten!H31/Lasten!H8*100</f>
        <v>61.997434819029621</v>
      </c>
      <c r="I8" s="6">
        <f>+Lasten!I31/Lasten!I8*100</f>
        <v>61.540140861627123</v>
      </c>
      <c r="J8" s="6">
        <f>+Lasten!J31/Lasten!J8*100</f>
        <v>61.406030261992818</v>
      </c>
      <c r="K8" s="6">
        <f>+Lasten!K31/Lasten!K8*100</f>
        <v>66.626741318293341</v>
      </c>
      <c r="L8" s="6">
        <f>+Lasten!L31/Lasten!L8*100</f>
        <v>64.446573711981941</v>
      </c>
      <c r="M8" s="6">
        <f>+Lasten!M31/Lasten!M8*100</f>
        <v>66.201465288881465</v>
      </c>
      <c r="N8" s="6">
        <f>+Lasten!N31/Lasten!N8*100</f>
        <v>68.192331854858779</v>
      </c>
      <c r="O8" s="6">
        <f>+Lasten!O31/Lasten!O8*100</f>
        <v>67.699323190642048</v>
      </c>
      <c r="S8" s="6"/>
      <c r="T8" s="6"/>
      <c r="U8" s="6"/>
      <c r="V8" s="6"/>
    </row>
    <row r="9" spans="1:22">
      <c r="A9" s="2" t="s">
        <v>3</v>
      </c>
      <c r="B9" s="6">
        <f>+Lasten!B32/Lasten!B9*100</f>
        <v>66.417678182384066</v>
      </c>
      <c r="C9" s="6">
        <f>+Lasten!C32/Lasten!C9*100</f>
        <v>65.831095195464044</v>
      </c>
      <c r="D9" s="6">
        <f>+Lasten!D32/Lasten!D9*100</f>
        <v>63.509670079635953</v>
      </c>
      <c r="E9" s="6">
        <f>+Lasten!E32/Lasten!E9*100</f>
        <v>62.965838509316775</v>
      </c>
      <c r="F9" s="6">
        <f>+Lasten!F32/Lasten!F9*100</f>
        <v>60.887388473595372</v>
      </c>
      <c r="G9" s="6">
        <f>+Lasten!G32/Lasten!G9*100</f>
        <v>64.192909050869858</v>
      </c>
      <c r="H9" s="6">
        <f>+Lasten!H32/Lasten!H9*100</f>
        <v>66.701116163704015</v>
      </c>
      <c r="I9" s="6">
        <f>+Lasten!I32/Lasten!I9*100</f>
        <v>65.246723207401701</v>
      </c>
      <c r="J9" s="6">
        <f>+Lasten!J32/Lasten!J9*100</f>
        <v>68.887578616352201</v>
      </c>
      <c r="K9" s="6">
        <f>+Lasten!K32/Lasten!K9*100</f>
        <v>67.754642656162076</v>
      </c>
      <c r="L9" s="6">
        <f>+Lasten!L32/Lasten!L9*100</f>
        <v>68.332081141998501</v>
      </c>
      <c r="M9" s="6">
        <f>+Lasten!M32/Lasten!M9*100</f>
        <v>66.604720312209622</v>
      </c>
      <c r="N9" s="6">
        <f>+Lasten!N32/Lasten!N9*100</f>
        <v>64.260747990213204</v>
      </c>
      <c r="O9" s="6">
        <f>+Lasten!O32/Lasten!O9*100</f>
        <v>66.155874114351619</v>
      </c>
      <c r="S9" s="6"/>
      <c r="T9" s="6"/>
      <c r="U9" s="6"/>
      <c r="V9" s="6"/>
    </row>
    <row r="10" spans="1:22">
      <c r="A10" s="2" t="s">
        <v>4</v>
      </c>
      <c r="B10" s="6">
        <f>+Lasten!B33/Lasten!B10*100</f>
        <v>67.055475639502163</v>
      </c>
      <c r="C10" s="6">
        <f>+Lasten!C33/Lasten!C10*100</f>
        <v>67.210173916705259</v>
      </c>
      <c r="D10" s="6">
        <f>+Lasten!D33/Lasten!D10*100</f>
        <v>67.033710868618584</v>
      </c>
      <c r="E10" s="6">
        <f>+Lasten!E33/Lasten!E10*100</f>
        <v>66.880731013770415</v>
      </c>
      <c r="F10" s="6">
        <f>+Lasten!F33/Lasten!F10*100</f>
        <v>66.093363599765908</v>
      </c>
      <c r="G10" s="6">
        <f>+Lasten!G33/Lasten!G10*100</f>
        <v>63.801386542242646</v>
      </c>
      <c r="H10" s="6">
        <f>+Lasten!H33/Lasten!H10*100</f>
        <v>66.691560866318142</v>
      </c>
      <c r="I10" s="6">
        <f>+Lasten!I33/Lasten!I10*100</f>
        <v>67.029451269073576</v>
      </c>
      <c r="J10" s="6">
        <f>+Lasten!J33/Lasten!J10*100</f>
        <v>66.560516013873965</v>
      </c>
      <c r="K10" s="6">
        <f>+Lasten!K33/Lasten!K10*100</f>
        <v>66.164243512838766</v>
      </c>
      <c r="L10" s="6">
        <f>+Lasten!L33/Lasten!L10*100</f>
        <v>65.368693575864896</v>
      </c>
      <c r="M10" s="6">
        <f>+Lasten!M33/Lasten!M10*100</f>
        <v>65.061799186114939</v>
      </c>
      <c r="N10" s="6">
        <f>+Lasten!N33/Lasten!N10*100</f>
        <v>66.208893848024772</v>
      </c>
      <c r="O10" s="6">
        <f>+Lasten!O33/Lasten!O10*100</f>
        <v>67.129064905640334</v>
      </c>
      <c r="S10" s="6"/>
      <c r="T10" s="6"/>
      <c r="U10" s="6"/>
      <c r="V10" s="6"/>
    </row>
    <row r="11" spans="1:22">
      <c r="A11" s="2" t="s">
        <v>5</v>
      </c>
      <c r="B11" s="6">
        <f>+Lasten!B34/Lasten!B11*100</f>
        <v>68.313163744134357</v>
      </c>
      <c r="C11" s="6">
        <f>+Lasten!C34/Lasten!C11*100</f>
        <v>66.199524940617565</v>
      </c>
      <c r="D11" s="6">
        <f>+Lasten!D34/Lasten!D11*100</f>
        <v>66.861883845778422</v>
      </c>
      <c r="E11" s="6">
        <f>+Lasten!E34/Lasten!E11*100</f>
        <v>68.712538959482146</v>
      </c>
      <c r="F11" s="6">
        <f>+Lasten!F34/Lasten!F11*100</f>
        <v>59.682847197029929</v>
      </c>
      <c r="G11" s="6">
        <f>+Lasten!G34/Lasten!G11*100</f>
        <v>65.660015034754508</v>
      </c>
      <c r="H11" s="6">
        <f>+Lasten!H34/Lasten!H11*100</f>
        <v>65.816308602671953</v>
      </c>
      <c r="I11" s="6">
        <f>+Lasten!I34/Lasten!I11*100</f>
        <v>61.348403448905508</v>
      </c>
      <c r="J11" s="6">
        <f>+Lasten!J34/Lasten!J11*100</f>
        <v>63.637830858618457</v>
      </c>
      <c r="K11" s="6">
        <f>+Lasten!K34/Lasten!K11*100</f>
        <v>66.191446028513241</v>
      </c>
      <c r="L11" s="6">
        <f>+Lasten!L34/Lasten!L11*100</f>
        <v>66.332162568991478</v>
      </c>
      <c r="M11" s="6">
        <f>+Lasten!M34/Lasten!M11*100</f>
        <v>65.013273718038278</v>
      </c>
      <c r="N11" s="6">
        <f>+Lasten!N34/Lasten!N11*100</f>
        <v>65.029923830250269</v>
      </c>
      <c r="O11" s="6">
        <f>+Lasten!O34/Lasten!O11*100</f>
        <v>65.4478007419184</v>
      </c>
      <c r="S11" s="6"/>
      <c r="T11" s="6"/>
      <c r="U11" s="6"/>
      <c r="V11" s="6"/>
    </row>
    <row r="12" spans="1:22">
      <c r="A12" s="2" t="s">
        <v>6</v>
      </c>
      <c r="B12" s="6">
        <f>+Lasten!B35/Lasten!B12*100</f>
        <v>68.98779612347451</v>
      </c>
      <c r="C12" s="6">
        <f>+Lasten!C35/Lasten!C12*100</f>
        <v>68.250688705234168</v>
      </c>
      <c r="D12" s="6">
        <f>+Lasten!D35/Lasten!D12*100</f>
        <v>64.520325203252042</v>
      </c>
      <c r="E12" s="6">
        <f>+Lasten!E35/Lasten!E12*100</f>
        <v>68.212344099776146</v>
      </c>
      <c r="F12" s="6">
        <f>+Lasten!F35/Lasten!F12*100</f>
        <v>57.504921259842526</v>
      </c>
      <c r="G12" s="6">
        <f>+Lasten!G35/Lasten!G12*100</f>
        <v>59.420625724217842</v>
      </c>
      <c r="H12" s="6">
        <f>+Lasten!H35/Lasten!H12*100</f>
        <v>69.253869253869254</v>
      </c>
      <c r="I12" s="6">
        <f>+Lasten!I35/Lasten!I12*100</f>
        <v>68.156671830050897</v>
      </c>
      <c r="J12" s="6">
        <f>+Lasten!J35/Lasten!J12*100</f>
        <v>66.964091403699669</v>
      </c>
      <c r="K12" s="6">
        <f>+Lasten!K35/Lasten!K12*100</f>
        <v>67.761175598913312</v>
      </c>
      <c r="L12" s="6">
        <f>+Lasten!L35/Lasten!L12*100</f>
        <v>67.644013220420732</v>
      </c>
      <c r="M12" s="6">
        <f>+Lasten!M35/Lasten!M12*100</f>
        <v>68.435726716352903</v>
      </c>
      <c r="N12" s="6">
        <f>+Lasten!N35/Lasten!N12*100</f>
        <v>65.752546492119606</v>
      </c>
      <c r="O12" s="6">
        <f>+Lasten!O35/Lasten!O12*100</f>
        <v>67.242545704981183</v>
      </c>
      <c r="S12" s="6"/>
      <c r="T12" s="6"/>
      <c r="U12" s="6"/>
      <c r="V12" s="6"/>
    </row>
    <row r="13" spans="1:22">
      <c r="A13" s="2" t="s">
        <v>7</v>
      </c>
      <c r="B13" s="6">
        <f>+Lasten!B36/Lasten!B13*100</f>
        <v>69.626838695325759</v>
      </c>
      <c r="C13" s="6">
        <f>+Lasten!C36/Lasten!C13*100</f>
        <v>67.572521144969613</v>
      </c>
      <c r="D13" s="6">
        <f>+Lasten!D36/Lasten!D13*100</f>
        <v>67.193943574741056</v>
      </c>
      <c r="E13" s="6">
        <f>+Lasten!E36/Lasten!E13*100</f>
        <v>66.681129266055947</v>
      </c>
      <c r="F13" s="6">
        <f>+Lasten!F36/Lasten!F13*100</f>
        <v>65.078206064332662</v>
      </c>
      <c r="G13" s="6">
        <f>+Lasten!G36/Lasten!G13*100</f>
        <v>66.352291790681321</v>
      </c>
      <c r="H13" s="6">
        <f>+Lasten!H36/Lasten!H13*100</f>
        <v>68.190967666574181</v>
      </c>
      <c r="I13" s="6">
        <f>+Lasten!I36/Lasten!I13*100</f>
        <v>67.260169915042482</v>
      </c>
      <c r="J13" s="6">
        <f>+Lasten!J36/Lasten!J13*100</f>
        <v>67.282909240914464</v>
      </c>
      <c r="K13" s="6">
        <f>+Lasten!K36/Lasten!K13*100</f>
        <v>66.996058092444144</v>
      </c>
      <c r="L13" s="6">
        <f>+Lasten!L36/Lasten!L13*100</f>
        <v>68.825730746067393</v>
      </c>
      <c r="M13" s="6">
        <f>+Lasten!M36/Lasten!M13*100</f>
        <v>68.218249410298313</v>
      </c>
      <c r="N13" s="6">
        <f>+Lasten!N36/Lasten!N13*100</f>
        <v>70.167435258121699</v>
      </c>
      <c r="O13" s="6">
        <f>+Lasten!O36/Lasten!O13*100</f>
        <v>69.080523641822055</v>
      </c>
      <c r="S13" s="6"/>
      <c r="T13" s="6"/>
      <c r="U13" s="6"/>
      <c r="V13" s="6"/>
    </row>
    <row r="14" spans="1:22">
      <c r="A14" s="2" t="s">
        <v>8</v>
      </c>
      <c r="B14" s="6">
        <f>+Lasten!B37/Lasten!B14*100</f>
        <v>76.384948841360398</v>
      </c>
      <c r="C14" s="6">
        <f>+Lasten!C37/Lasten!C14*100</f>
        <v>73.281677859535861</v>
      </c>
      <c r="D14" s="6">
        <f>+Lasten!D37/Lasten!D14*100</f>
        <v>74.009231831123628</v>
      </c>
      <c r="E14" s="6">
        <f>+Lasten!E37/Lasten!E14*100</f>
        <v>75.090996629754443</v>
      </c>
      <c r="F14" s="6">
        <f>+Lasten!F37/Lasten!F14*100</f>
        <v>73.764932431280997</v>
      </c>
      <c r="G14" s="6">
        <f>+Lasten!G37/Lasten!G14*100</f>
        <v>75.205400294179441</v>
      </c>
      <c r="H14" s="6">
        <f>+Lasten!H37/Lasten!H14*100</f>
        <v>74.947449167654582</v>
      </c>
      <c r="I14" s="6">
        <f>+Lasten!I37/Lasten!I14*100</f>
        <v>73.368481261346403</v>
      </c>
      <c r="J14" s="6">
        <f>+Lasten!J37/Lasten!J14*100</f>
        <v>72.950623917845846</v>
      </c>
      <c r="K14" s="6">
        <f>+Lasten!K37/Lasten!K14*100</f>
        <v>75.789035231095312</v>
      </c>
      <c r="L14" s="6">
        <f>+Lasten!L37/Lasten!L14*100</f>
        <v>74.568342706265128</v>
      </c>
      <c r="M14" s="6">
        <f>+Lasten!M37/Lasten!M14*100</f>
        <v>73.063781321184521</v>
      </c>
      <c r="N14" s="6">
        <f>+Lasten!N37/Lasten!N14*100</f>
        <v>73.002600312373772</v>
      </c>
      <c r="O14" s="6">
        <f>+Lasten!O37/Lasten!O14*100</f>
        <v>74.112686282357984</v>
      </c>
      <c r="S14" s="6"/>
      <c r="T14" s="6"/>
      <c r="U14" s="6"/>
      <c r="V14" s="6"/>
    </row>
    <row r="15" spans="1:22">
      <c r="A15" s="2" t="s">
        <v>9</v>
      </c>
      <c r="B15" s="6">
        <f>+Lasten!B38/Lasten!B15*100</f>
        <v>61.354135427174498</v>
      </c>
      <c r="C15" s="6">
        <f>+Lasten!C38/Lasten!C15*100</f>
        <v>61.509155059699253</v>
      </c>
      <c r="D15" s="6">
        <f>+Lasten!D38/Lasten!D15*100</f>
        <v>54.158306878306874</v>
      </c>
      <c r="E15" s="6">
        <f>+Lasten!E38/Lasten!E15*100</f>
        <v>58.205079162681962</v>
      </c>
      <c r="F15" s="6">
        <f>+Lasten!F38/Lasten!F15*100</f>
        <v>53.539683152878212</v>
      </c>
      <c r="G15" s="6">
        <f>+Lasten!G38/Lasten!G15*100</f>
        <v>69.285487581610269</v>
      </c>
      <c r="H15" s="6">
        <f>+Lasten!H38/Lasten!H15*100</f>
        <v>67.08339772123368</v>
      </c>
      <c r="I15" s="6">
        <f>+Lasten!I38/Lasten!I15*100</f>
        <v>67.485951708581155</v>
      </c>
      <c r="J15" s="6">
        <f>+Lasten!J38/Lasten!J15*100</f>
        <v>66.850674267143759</v>
      </c>
      <c r="K15" s="6">
        <f>+Lasten!K38/Lasten!K15*100</f>
        <v>67.671971112844986</v>
      </c>
      <c r="L15" s="6">
        <f>+Lasten!L38/Lasten!L15*100</f>
        <v>66.058618041105149</v>
      </c>
      <c r="M15" s="6">
        <f>+Lasten!M38/Lasten!M15*100</f>
        <v>64.799781096856407</v>
      </c>
      <c r="N15" s="6">
        <f>+Lasten!N38/Lasten!N15*100</f>
        <v>66.928433510208578</v>
      </c>
      <c r="O15" s="6">
        <f>+Lasten!O38/Lasten!O15*100</f>
        <v>67.554423623180995</v>
      </c>
      <c r="S15" s="6"/>
      <c r="T15" s="6"/>
      <c r="U15" s="6"/>
      <c r="V15" s="6"/>
    </row>
    <row r="16" spans="1:22">
      <c r="A16" s="2" t="s">
        <v>10</v>
      </c>
      <c r="B16" s="6">
        <f>+Lasten!B39/Lasten!B16*100</f>
        <v>63.574756459127492</v>
      </c>
      <c r="C16" s="6">
        <f>+Lasten!C39/Lasten!C16*100</f>
        <v>62.621753246753244</v>
      </c>
      <c r="D16" s="6">
        <f>+Lasten!D39/Lasten!D16*100</f>
        <v>60.441689267725685</v>
      </c>
      <c r="E16" s="6">
        <f>+Lasten!E39/Lasten!E16*100</f>
        <v>61.277224067921743</v>
      </c>
      <c r="F16" s="6">
        <f>+Lasten!F39/Lasten!F16*100</f>
        <v>62.429378531073439</v>
      </c>
      <c r="G16" s="6">
        <f>+Lasten!G39/Lasten!G16*100</f>
        <v>64.797507788161994</v>
      </c>
      <c r="H16" s="6">
        <f>+Lasten!H39/Lasten!H16*100</f>
        <v>64.740259740259745</v>
      </c>
      <c r="I16" s="6">
        <f>+Lasten!I39/Lasten!I16*100</f>
        <v>65.130324221233309</v>
      </c>
      <c r="J16" s="6">
        <f>+Lasten!J39/Lasten!J16*100</f>
        <v>63.815569662545947</v>
      </c>
      <c r="K16" s="6">
        <f>+Lasten!K39/Lasten!K16*100</f>
        <v>63.111831442463526</v>
      </c>
      <c r="L16" s="6">
        <f>+Lasten!L39/Lasten!L16*100</f>
        <v>64.440203562340969</v>
      </c>
      <c r="M16" s="6">
        <f>+Lasten!M39/Lasten!M16*100</f>
        <v>64.609053497942398</v>
      </c>
      <c r="N16" s="6">
        <f>+Lasten!N39/Lasten!N16*100</f>
        <v>65.159332321699537</v>
      </c>
      <c r="O16" s="6">
        <f>+Lasten!O39/Lasten!O16*100</f>
        <v>66.364168618266973</v>
      </c>
      <c r="S16" s="6"/>
      <c r="T16" s="6"/>
      <c r="U16" s="6"/>
      <c r="V16" s="6"/>
    </row>
    <row r="17" spans="1:22">
      <c r="A17" s="2" t="s">
        <v>11</v>
      </c>
      <c r="B17" s="6">
        <f>+Lasten!B40/Lasten!B17*100</f>
        <v>65.06849315068493</v>
      </c>
      <c r="C17" s="6">
        <f>+Lasten!C40/Lasten!C17*100</f>
        <v>64.927091327705284</v>
      </c>
      <c r="D17" s="6">
        <f>+Lasten!D40/Lasten!D17*100</f>
        <v>62.211614956245029</v>
      </c>
      <c r="E17" s="6">
        <f>+Lasten!E40/Lasten!E17*100</f>
        <v>61.589403973509938</v>
      </c>
      <c r="F17" s="6">
        <f>+Lasten!F40/Lasten!F17*100</f>
        <v>63.765477057538234</v>
      </c>
      <c r="G17" s="6">
        <f>+Lasten!G40/Lasten!G17*100</f>
        <v>63.994828700711061</v>
      </c>
      <c r="H17" s="6">
        <f>+Lasten!H40/Lasten!H17*100</f>
        <v>64.998395893487327</v>
      </c>
      <c r="I17" s="6">
        <f>+Lasten!I40/Lasten!I17*100</f>
        <v>64.382239382239376</v>
      </c>
      <c r="J17" s="6">
        <f>+Lasten!J40/Lasten!J17*100</f>
        <v>63.498711340206192</v>
      </c>
      <c r="K17" s="6">
        <f>+Lasten!K40/Lasten!K17*100</f>
        <v>63.065875741492349</v>
      </c>
      <c r="L17" s="6">
        <f>+Lasten!L40/Lasten!L17*100</f>
        <v>63.320209973753286</v>
      </c>
      <c r="M17" s="6">
        <f>+Lasten!M40/Lasten!M17*100</f>
        <v>64.334305150631678</v>
      </c>
      <c r="N17" s="6">
        <f>+Lasten!N40/Lasten!N17*100</f>
        <v>63.850063532401521</v>
      </c>
      <c r="O17" s="6">
        <f>+Lasten!O40/Lasten!O17*100</f>
        <v>65.913370998116761</v>
      </c>
      <c r="S17" s="6"/>
      <c r="T17" s="6"/>
      <c r="U17" s="6"/>
      <c r="V17" s="6"/>
    </row>
    <row r="18" spans="1:22">
      <c r="A18" s="2" t="s">
        <v>12</v>
      </c>
      <c r="B18" s="6">
        <f>+Lasten!B41/Lasten!B18*100</f>
        <v>62.369496141625056</v>
      </c>
      <c r="C18" s="6">
        <f>+Lasten!C41/Lasten!C18*100</f>
        <v>60.293529019346224</v>
      </c>
      <c r="D18" s="6">
        <f>+Lasten!D41/Lasten!D18*100</f>
        <v>60.094868042589702</v>
      </c>
      <c r="E18" s="6">
        <f>+Lasten!E41/Lasten!E18*100</f>
        <v>56.930567176912596</v>
      </c>
      <c r="F18" s="6">
        <f>+Lasten!F41/Lasten!F18*100</f>
        <v>61.284584186644189</v>
      </c>
      <c r="G18" s="6">
        <f>+Lasten!G41/Lasten!G18*100</f>
        <v>59.177025596871694</v>
      </c>
      <c r="H18" s="6">
        <f>+Lasten!H41/Lasten!H18*100</f>
        <v>59.567453422229363</v>
      </c>
      <c r="I18" s="6">
        <f>+Lasten!I41/Lasten!I18*100</f>
        <v>57.867305815412593</v>
      </c>
      <c r="J18" s="6">
        <f>+Lasten!J41/Lasten!J18*100</f>
        <v>58.604221925358011</v>
      </c>
      <c r="K18" s="6">
        <f>+Lasten!K41/Lasten!K18*100</f>
        <v>59.407188816151958</v>
      </c>
      <c r="L18" s="6">
        <f>+Lasten!L41/Lasten!L18*100</f>
        <v>59.758199477610773</v>
      </c>
      <c r="M18" s="6">
        <f>+Lasten!M41/Lasten!M18*100</f>
        <v>60.35395153806283</v>
      </c>
      <c r="N18" s="6">
        <f>+Lasten!N41/Lasten!N18*100</f>
        <v>59.110933360597329</v>
      </c>
      <c r="O18" s="6">
        <f>+Lasten!O41/Lasten!O18*100</f>
        <v>63.982305271244819</v>
      </c>
      <c r="S18" s="6"/>
      <c r="T18" s="6"/>
      <c r="U18" s="6"/>
      <c r="V18" s="6"/>
    </row>
    <row r="19" spans="1:22" s="3" customFormat="1">
      <c r="A19" s="3" t="s">
        <v>14</v>
      </c>
      <c r="B19" s="8">
        <f>+Lasten!B42/Lasten!B19*100</f>
        <v>65.020462662794316</v>
      </c>
      <c r="C19" s="8">
        <f>+Lasten!C42/Lasten!C19*100</f>
        <v>64.494743748011388</v>
      </c>
      <c r="D19" s="8">
        <f>+Lasten!D42/Lasten!D19*100</f>
        <v>62.319151885651699</v>
      </c>
      <c r="E19" s="8">
        <f>+Lasten!E42/Lasten!E19*100</f>
        <v>62.85242134283331</v>
      </c>
      <c r="F19" s="8">
        <f>+Lasten!F42/Lasten!F19*100</f>
        <v>61.903069518436226</v>
      </c>
      <c r="G19" s="8">
        <f>+Lasten!G42/Lasten!G19*100</f>
        <v>63.743676910549006</v>
      </c>
      <c r="H19" s="8">
        <f>+Lasten!H42/Lasten!H19*100</f>
        <v>65.448158991946002</v>
      </c>
      <c r="I19" s="8">
        <f>+Lasten!I42/Lasten!I19*100</f>
        <v>64.418717950975008</v>
      </c>
      <c r="J19" s="8">
        <f>+Lasten!J42/Lasten!J19*100</f>
        <v>64.852583422058146</v>
      </c>
      <c r="K19" s="8">
        <f>+Lasten!K42/Lasten!K19*100</f>
        <v>65.711422613722618</v>
      </c>
      <c r="L19" s="8">
        <f>+Lasten!L42/Lasten!L19*100</f>
        <v>65.612304049620747</v>
      </c>
      <c r="M19" s="8">
        <f>+Lasten!M42/Lasten!M19*100</f>
        <v>65.419357456544205</v>
      </c>
      <c r="N19" s="8">
        <f>+Lasten!N42/Lasten!N19*100</f>
        <v>65.764281392962062</v>
      </c>
      <c r="O19" s="8">
        <f>+Lasten!O42/Lasten!O19*100</f>
        <v>67.101963682712764</v>
      </c>
      <c r="S19" s="6"/>
      <c r="T19" s="6"/>
      <c r="U19" s="6"/>
      <c r="V19" s="6"/>
    </row>
    <row r="20" spans="1:22">
      <c r="A20" s="2" t="s">
        <v>13</v>
      </c>
      <c r="B20" s="6">
        <f>+Lasten!B43/Lasten!B20*100</f>
        <v>58.764591280430899</v>
      </c>
      <c r="C20" s="6">
        <f>+Lasten!C43/Lasten!C20*100</f>
        <v>62.733342906375647</v>
      </c>
      <c r="D20" s="6">
        <f>+Lasten!D43/Lasten!D20*100</f>
        <v>63.862213686157354</v>
      </c>
      <c r="E20" s="6">
        <f>+Lasten!E43/Lasten!E20*100</f>
        <v>70.912448585578787</v>
      </c>
      <c r="F20" s="6">
        <f>+Lasten!F43/Lasten!F20*100</f>
        <v>71.681224283548687</v>
      </c>
      <c r="G20" s="6">
        <f>+Lasten!G43/Lasten!G20*100</f>
        <v>71.649364283214751</v>
      </c>
      <c r="H20" s="6">
        <f>+Lasten!H43/Lasten!H20*100</f>
        <v>71.687020109689215</v>
      </c>
      <c r="I20" s="6">
        <f>+Lasten!I43/Lasten!I20*100</f>
        <v>72.42784287452659</v>
      </c>
      <c r="J20" s="6">
        <f>+Lasten!J43/Lasten!J20*100</f>
        <v>72.154401154401157</v>
      </c>
      <c r="K20" s="6">
        <f>+Lasten!K43/Lasten!K20*100</f>
        <v>72.864343132915465</v>
      </c>
      <c r="L20" s="6">
        <f>+Lasten!L43/Lasten!L20*100</f>
        <v>75.214760944471806</v>
      </c>
      <c r="M20" s="6">
        <f>+Lasten!M43/Lasten!M20*100</f>
        <v>72.744084672159559</v>
      </c>
      <c r="N20" s="6">
        <f>+Lasten!N43/Lasten!N20*100</f>
        <v>73.325644895951697</v>
      </c>
      <c r="O20" s="6">
        <f>+Lasten!O43/Lasten!O20*100</f>
        <v>73.829138186979009</v>
      </c>
    </row>
    <row r="21" spans="1:22">
      <c r="A21" s="2" t="s">
        <v>64</v>
      </c>
      <c r="B21" s="31"/>
      <c r="C21" s="31"/>
      <c r="D21" s="31"/>
      <c r="E21" s="31"/>
      <c r="F21" s="31"/>
      <c r="G21" s="31"/>
      <c r="H21" s="6">
        <f>+Lasten!H44/Lasten!H21*100</f>
        <v>47.581923890063429</v>
      </c>
      <c r="I21" s="6">
        <f>+Lasten!I44/Lasten!I21*100</f>
        <v>64.075260208166526</v>
      </c>
      <c r="J21" s="6">
        <f>+Lasten!J44/Lasten!J21*100</f>
        <v>61.37128864401592</v>
      </c>
      <c r="K21" s="6">
        <f>+Lasten!K44/Lasten!K21*100</f>
        <v>55.77162138163736</v>
      </c>
      <c r="L21" s="6">
        <f>+Lasten!L44/Lasten!L21*100</f>
        <v>58.669225847728725</v>
      </c>
      <c r="M21" s="6">
        <f>+Lasten!M44/Lasten!M21*100</f>
        <v>59.119830328738075</v>
      </c>
      <c r="N21" s="6">
        <f>+Lasten!N44/Lasten!N21*100</f>
        <v>58.441584395859145</v>
      </c>
      <c r="O21" s="6">
        <f>+Lasten!O44/Lasten!O21*100</f>
        <v>59.059165858389918</v>
      </c>
    </row>
    <row r="22" spans="1:22">
      <c r="A22" s="2" t="s">
        <v>65</v>
      </c>
      <c r="B22" s="31"/>
      <c r="C22" s="31"/>
      <c r="D22" s="31"/>
      <c r="E22" s="31"/>
      <c r="F22" s="31"/>
      <c r="G22" s="31"/>
      <c r="H22" s="6">
        <f>+Lasten!H45/Lasten!H22*100</f>
        <v>61.102831594634878</v>
      </c>
      <c r="I22" s="6">
        <f>+Lasten!I45/Lasten!I22*100</f>
        <v>71.832312764955248</v>
      </c>
      <c r="J22" s="6">
        <f>+Lasten!J45/Lasten!J22*100</f>
        <v>73.737841593330259</v>
      </c>
      <c r="K22" s="6">
        <f>+Lasten!K45/Lasten!K22*100</f>
        <v>70.080862533692724</v>
      </c>
      <c r="L22" s="6">
        <f>+Lasten!L45/Lasten!L22*100</f>
        <v>72.687861271676297</v>
      </c>
      <c r="M22" s="6">
        <f>+Lasten!M45/Lasten!M22*100</f>
        <v>76.049089469517028</v>
      </c>
      <c r="N22" s="6">
        <f>+Lasten!N45/Lasten!N22*100</f>
        <v>71.650710048330097</v>
      </c>
      <c r="O22" s="6">
        <f>+Lasten!O45/Lasten!O22*100</f>
        <v>71.153003068829463</v>
      </c>
    </row>
    <row r="23" spans="1:22">
      <c r="A23" s="2" t="s">
        <v>66</v>
      </c>
      <c r="B23" s="31"/>
      <c r="C23" s="31"/>
      <c r="D23" s="31"/>
      <c r="E23" s="31"/>
      <c r="F23" s="31"/>
      <c r="G23" s="31"/>
      <c r="H23" s="6">
        <f>+Lasten!H46/Lasten!H23*100</f>
        <v>73.555491990846676</v>
      </c>
      <c r="I23" s="6">
        <f>+Lasten!I46/Lasten!I23*100</f>
        <v>75.566442131047154</v>
      </c>
      <c r="J23" s="6">
        <f>+Lasten!J46/Lasten!J23*100</f>
        <v>77.690371302706112</v>
      </c>
      <c r="K23" s="6">
        <f>+Lasten!K46/Lasten!K23*100</f>
        <v>71.9953519256308</v>
      </c>
      <c r="L23" s="6">
        <f>+Lasten!L46/Lasten!L23*100</f>
        <v>73.228981765370349</v>
      </c>
      <c r="M23" s="6">
        <f>+Lasten!M46/Lasten!M23*100</f>
        <v>76.941315945465334</v>
      </c>
      <c r="N23" s="6">
        <f>+Lasten!N46/Lasten!N23*100</f>
        <v>78.388948518460495</v>
      </c>
      <c r="O23" s="6">
        <f>+Lasten!O46/Lasten!O23*100</f>
        <v>78.103356419818866</v>
      </c>
    </row>
    <row r="24" spans="1:22">
      <c r="A24" s="2" t="s">
        <v>67</v>
      </c>
      <c r="B24" s="31"/>
      <c r="C24" s="31"/>
      <c r="D24" s="31"/>
      <c r="E24" s="31"/>
      <c r="F24" s="31"/>
      <c r="G24" s="31"/>
      <c r="H24" s="6">
        <f>+Lasten!H47/Lasten!H24*100</f>
        <v>76.50622685964322</v>
      </c>
      <c r="I24" s="6">
        <f>+Lasten!I47/Lasten!I24*100</f>
        <v>76.82672233820459</v>
      </c>
      <c r="J24" s="6">
        <f>+Lasten!J47/Lasten!J24*100</f>
        <v>71.114864864864856</v>
      </c>
      <c r="K24" s="6">
        <f>+Lasten!K47/Lasten!K24*100</f>
        <v>70.043713036770384</v>
      </c>
      <c r="L24" s="6">
        <f>+Lasten!L47/Lasten!L24*100</f>
        <v>73.119439201941233</v>
      </c>
      <c r="M24" s="6">
        <f>+Lasten!M47/Lasten!M24*100</f>
        <v>70.423682781097227</v>
      </c>
      <c r="N24" s="6">
        <f>+Lasten!N47/Lasten!N24*100</f>
        <v>69.185299234660519</v>
      </c>
      <c r="O24" s="6">
        <f>+Lasten!O47/Lasten!O24*100</f>
        <v>71.069979716024349</v>
      </c>
    </row>
    <row r="25" spans="1:22" s="3" customFormat="1">
      <c r="A25" s="3" t="s">
        <v>83</v>
      </c>
      <c r="B25" s="8">
        <f>+Lasten!B48/Lasten!B25*100</f>
        <v>64.929150051533085</v>
      </c>
      <c r="C25" s="8">
        <f>+Lasten!C48/Lasten!C25*100</f>
        <v>64.472292517328981</v>
      </c>
      <c r="D25" s="8">
        <f>+Lasten!D48/Lasten!D25*100</f>
        <v>62.338748764036026</v>
      </c>
      <c r="E25" s="8">
        <f>+Lasten!E48/Lasten!E25*100</f>
        <v>62.956164947170421</v>
      </c>
      <c r="F25" s="8">
        <f>+Lasten!F48/Lasten!F25*100</f>
        <v>62.030050589277067</v>
      </c>
      <c r="G25" s="8">
        <f>+Lasten!G48/Lasten!G25*100</f>
        <v>63.838692792177554</v>
      </c>
      <c r="H25" s="8">
        <f>+Lasten!H48/Lasten!H25*100</f>
        <v>65.488756483217671</v>
      </c>
      <c r="I25" s="8">
        <f>+Lasten!I48/Lasten!I25*100</f>
        <v>64.537227603762389</v>
      </c>
      <c r="J25" s="8">
        <f>+Lasten!J48/Lasten!J25*100</f>
        <v>64.949170451910348</v>
      </c>
      <c r="K25" s="8">
        <f>+Lasten!K48/Lasten!K25*100</f>
        <v>65.785265439774577</v>
      </c>
      <c r="L25" s="8">
        <f>+Lasten!L48/Lasten!L25*100</f>
        <v>65.713704767204788</v>
      </c>
      <c r="M25" s="8">
        <f>+Lasten!M48/Lasten!M25*100</f>
        <v>65.497505704010223</v>
      </c>
      <c r="N25" s="8">
        <f>+Lasten!N48/Lasten!N25*100</f>
        <v>65.837529140889359</v>
      </c>
      <c r="O25" s="8">
        <f>+Lasten!O48/Lasten!O25*100</f>
        <v>67.165622513270051</v>
      </c>
    </row>
    <row r="26" spans="1:22">
      <c r="B26" s="6"/>
      <c r="C26" s="6"/>
    </row>
    <row r="27" spans="1:22" ht="15">
      <c r="A27" s="17" t="s">
        <v>45</v>
      </c>
    </row>
    <row r="28" spans="1:22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</row>
    <row r="29" spans="1:22">
      <c r="A29" s="2" t="s">
        <v>0</v>
      </c>
      <c r="B29" s="6">
        <f>+Lasten!B52/Lasten!B6*100</f>
        <v>5.8603956700261293</v>
      </c>
      <c r="C29" s="6">
        <f>+Lasten!C52/Lasten!C6*100</f>
        <v>6.476059249052704</v>
      </c>
      <c r="D29" s="6">
        <f>+Lasten!D52/Lasten!D6*100</f>
        <v>6.5584630672408091</v>
      </c>
      <c r="E29" s="6">
        <f>+Lasten!E52/Lasten!E6*100</f>
        <v>7.1974522292993628</v>
      </c>
      <c r="F29" s="6">
        <f>+Lasten!F52/Lasten!F6*100</f>
        <v>6.1731156340863338</v>
      </c>
      <c r="G29" s="6">
        <f>+Lasten!G52/Lasten!G6*100</f>
        <v>5.7476231633535004</v>
      </c>
      <c r="H29" s="6">
        <f>+Lasten!H52/Lasten!H6*100</f>
        <v>7.0175438596491224</v>
      </c>
      <c r="I29" s="6">
        <f>+Lasten!I52/Lasten!I6*100</f>
        <v>8.4135107471852617</v>
      </c>
      <c r="J29" s="6">
        <f>+Lasten!J52/Lasten!J6*100</f>
        <v>7.1077427283900043</v>
      </c>
      <c r="K29" s="6">
        <f>+Lasten!K52/Lasten!K6*100</f>
        <v>7.0285044904334235</v>
      </c>
      <c r="L29" s="6">
        <f>+Lasten!L52/Lasten!L6*100</f>
        <v>5.7849666983824921</v>
      </c>
      <c r="M29" s="6">
        <f>+Lasten!M52/Lasten!M6*100</f>
        <v>5.5893944822644208</v>
      </c>
      <c r="N29" s="6">
        <f>+Lasten!N52/Lasten!N6*100</f>
        <v>5.63428376301861</v>
      </c>
      <c r="O29" s="6">
        <f>+Lasten!O52/Lasten!O6*100</f>
        <v>5.6026058631921822</v>
      </c>
    </row>
    <row r="30" spans="1:22">
      <c r="A30" s="2" t="s">
        <v>1</v>
      </c>
      <c r="B30" s="6">
        <f>+Lasten!B53/Lasten!B7*100</f>
        <v>6.4043674044195615</v>
      </c>
      <c r="C30" s="6">
        <f>+Lasten!C53/Lasten!C7*100</f>
        <v>6.1268578214039096</v>
      </c>
      <c r="D30" s="6">
        <f>+Lasten!D53/Lasten!D7*100</f>
        <v>6.9895916603563712</v>
      </c>
      <c r="E30" s="6">
        <f>+Lasten!E53/Lasten!E7*100</f>
        <v>6.2716719901567215</v>
      </c>
      <c r="F30" s="6">
        <f>+Lasten!F53/Lasten!F7*100</f>
        <v>8.4514158580632017</v>
      </c>
      <c r="G30" s="6">
        <f>+Lasten!G53/Lasten!G7*100</f>
        <v>6.7404739267168878</v>
      </c>
      <c r="H30" s="6">
        <f>+Lasten!H53/Lasten!H7*100</f>
        <v>7.5950746284718109</v>
      </c>
      <c r="I30" s="6">
        <f>+Lasten!I53/Lasten!I7*100</f>
        <v>7.5685244358541475</v>
      </c>
      <c r="J30" s="6">
        <f>+Lasten!J53/Lasten!J7*100</f>
        <v>7.6514165084407342</v>
      </c>
      <c r="K30" s="6">
        <f>+Lasten!K53/Lasten!K7*100</f>
        <v>7.7793326610084588</v>
      </c>
      <c r="L30" s="6">
        <f>+Lasten!L53/Lasten!L7*100</f>
        <v>7.3055518065402243</v>
      </c>
      <c r="M30" s="6">
        <f>+Lasten!M53/Lasten!M7*100</f>
        <v>7.2932300798878664</v>
      </c>
      <c r="N30" s="6">
        <f>+Lasten!N53/Lasten!N7*100</f>
        <v>7.8560434142835103</v>
      </c>
      <c r="O30" s="6">
        <f>+Lasten!O53/Lasten!O7*100</f>
        <v>7.971640285771227</v>
      </c>
    </row>
    <row r="31" spans="1:22">
      <c r="A31" s="2" t="s">
        <v>2</v>
      </c>
      <c r="B31" s="6">
        <f>+Lasten!B54/Lasten!B8*100</f>
        <v>6.2804782689054122</v>
      </c>
      <c r="C31" s="6">
        <f>+Lasten!C54/Lasten!C8*100</f>
        <v>5.485505186699692</v>
      </c>
      <c r="D31" s="6">
        <f>+Lasten!D54/Lasten!D8*100</f>
        <v>6.6909276332088226</v>
      </c>
      <c r="E31" s="6">
        <f>+Lasten!E54/Lasten!E8*100</f>
        <v>5.0141750941480128</v>
      </c>
      <c r="F31" s="6">
        <f>+Lasten!F54/Lasten!F8*100</f>
        <v>4.5357336586602708</v>
      </c>
      <c r="G31" s="6">
        <f>+Lasten!G54/Lasten!G8*100</f>
        <v>7.7582140593446454</v>
      </c>
      <c r="H31" s="6">
        <f>+Lasten!H54/Lasten!H8*100</f>
        <v>5.2541023778323872</v>
      </c>
      <c r="I31" s="6">
        <f>+Lasten!I54/Lasten!I8*100</f>
        <v>7.4187459486328624</v>
      </c>
      <c r="J31" s="6">
        <f>+Lasten!J54/Lasten!J8*100</f>
        <v>6.1736613886139917</v>
      </c>
      <c r="K31" s="6">
        <f>+Lasten!K54/Lasten!K8*100</f>
        <v>4.8928843486601714</v>
      </c>
      <c r="L31" s="6">
        <f>+Lasten!L54/Lasten!L8*100</f>
        <v>5.5960134806948556</v>
      </c>
      <c r="M31" s="6">
        <f>+Lasten!M54/Lasten!M8*100</f>
        <v>5.5332553755101079</v>
      </c>
      <c r="N31" s="6">
        <f>+Lasten!N54/Lasten!N8*100</f>
        <v>5.1017684780499941</v>
      </c>
      <c r="O31" s="6">
        <f>+Lasten!O54/Lasten!O8*100</f>
        <v>5.399305262932085</v>
      </c>
    </row>
    <row r="32" spans="1:22">
      <c r="A32" s="2" t="s">
        <v>3</v>
      </c>
      <c r="B32" s="6">
        <f>+Lasten!B55/Lasten!B9*100</f>
        <v>3.081232492997199</v>
      </c>
      <c r="C32" s="6">
        <f>+Lasten!C55/Lasten!C9*100</f>
        <v>3.7899134586690546</v>
      </c>
      <c r="D32" s="6">
        <f>+Lasten!D55/Lasten!D9*100</f>
        <v>3.1285551763367461</v>
      </c>
      <c r="E32" s="6">
        <f>+Lasten!E55/Lasten!E9*100</f>
        <v>3.0797101449275366</v>
      </c>
      <c r="F32" s="6">
        <f>+Lasten!F55/Lasten!F9*100</f>
        <v>3.0142271521581865</v>
      </c>
      <c r="G32" s="6">
        <f>+Lasten!G55/Lasten!G9*100</f>
        <v>3.2812155912794543</v>
      </c>
      <c r="H32" s="6">
        <f>+Lasten!H55/Lasten!H9*100</f>
        <v>2.914427449359239</v>
      </c>
      <c r="I32" s="6">
        <f>+Lasten!I55/Lasten!I9*100</f>
        <v>3.0262143407864301</v>
      </c>
      <c r="J32" s="6">
        <f>+Lasten!J55/Lasten!J9*100</f>
        <v>3.3805031446540879</v>
      </c>
      <c r="K32" s="6">
        <f>+Lasten!K55/Lasten!K9*100</f>
        <v>4.4456949915588071</v>
      </c>
      <c r="L32" s="6">
        <f>+Lasten!L55/Lasten!L9*100</f>
        <v>5.5785123966942152</v>
      </c>
      <c r="M32" s="6">
        <f>+Lasten!M55/Lasten!M9*100</f>
        <v>5.4265006504367213</v>
      </c>
      <c r="N32" s="6">
        <f>+Lasten!N55/Lasten!N9*100</f>
        <v>8.878014680181753</v>
      </c>
      <c r="O32" s="6">
        <f>+Lasten!O55/Lasten!O9*100</f>
        <v>6.0471247322458401</v>
      </c>
    </row>
    <row r="33" spans="1:15">
      <c r="A33" s="2" t="s">
        <v>4</v>
      </c>
      <c r="B33" s="6">
        <f>+Lasten!B56/Lasten!B10*100</f>
        <v>7.4957783476139852</v>
      </c>
      <c r="C33" s="6">
        <f>+Lasten!C56/Lasten!C10*100</f>
        <v>7.0156230260664501</v>
      </c>
      <c r="D33" s="6">
        <f>+Lasten!D56/Lasten!D10*100</f>
        <v>7.5587536593042266</v>
      </c>
      <c r="E33" s="6">
        <f>+Lasten!E56/Lasten!E10*100</f>
        <v>7.7893862423719611</v>
      </c>
      <c r="F33" s="6">
        <f>+Lasten!F56/Lasten!F10*100</f>
        <v>6.1299674895212073</v>
      </c>
      <c r="G33" s="6">
        <f>+Lasten!G56/Lasten!G10*100</f>
        <v>5.9267766199876135</v>
      </c>
      <c r="H33" s="6">
        <f>+Lasten!H56/Lasten!H10*100</f>
        <v>5.7672844080611068</v>
      </c>
      <c r="I33" s="6">
        <f>+Lasten!I56/Lasten!I10*100</f>
        <v>5.9104298651663365</v>
      </c>
      <c r="J33" s="6">
        <f>+Lasten!J56/Lasten!J10*100</f>
        <v>6.0447919051192818</v>
      </c>
      <c r="K33" s="6">
        <f>+Lasten!K56/Lasten!K10*100</f>
        <v>5.8480473559946224</v>
      </c>
      <c r="L33" s="6">
        <f>+Lasten!L56/Lasten!L10*100</f>
        <v>6.8890766898735025</v>
      </c>
      <c r="M33" s="6">
        <f>+Lasten!M56/Lasten!M10*100</f>
        <v>5.8250121880675652</v>
      </c>
      <c r="N33" s="6">
        <f>+Lasten!N56/Lasten!N10*100</f>
        <v>6.1118563745094843</v>
      </c>
      <c r="O33" s="6">
        <f>+Lasten!O56/Lasten!O10*100</f>
        <v>5.9767971574947891</v>
      </c>
    </row>
    <row r="34" spans="1:15">
      <c r="A34" s="2" t="s">
        <v>5</v>
      </c>
      <c r="B34" s="6">
        <f>+Lasten!B57/Lasten!B11*100</f>
        <v>7.3104470239565318</v>
      </c>
      <c r="C34" s="6">
        <f>+Lasten!C57/Lasten!C11*100</f>
        <v>7.173396674584323</v>
      </c>
      <c r="D34" s="6">
        <f>+Lasten!D57/Lasten!D11*100</f>
        <v>7.7110785749145929</v>
      </c>
      <c r="E34" s="6">
        <f>+Lasten!E57/Lasten!E11*100</f>
        <v>6.2095420762407105</v>
      </c>
      <c r="F34" s="6">
        <f>+Lasten!F57/Lasten!F11*100</f>
        <v>5.7583803518088281</v>
      </c>
      <c r="G34" s="6">
        <f>+Lasten!G57/Lasten!G11*100</f>
        <v>6.8960357413879718</v>
      </c>
      <c r="H34" s="6">
        <f>+Lasten!H57/Lasten!H11*100</f>
        <v>6.1243349989106974</v>
      </c>
      <c r="I34" s="6">
        <f>+Lasten!I57/Lasten!I11*100</f>
        <v>8.5750230759050705</v>
      </c>
      <c r="J34" s="6">
        <f>+Lasten!J57/Lasten!J11*100</f>
        <v>6.9076823757262744</v>
      </c>
      <c r="K34" s="6">
        <f>+Lasten!K57/Lasten!K11*100</f>
        <v>6.5342837746096389</v>
      </c>
      <c r="L34" s="6">
        <f>+Lasten!L57/Lasten!L11*100</f>
        <v>6.5897307242013721</v>
      </c>
      <c r="M34" s="6">
        <f>+Lasten!M57/Lasten!M11*100</f>
        <v>5.8544082716221881</v>
      </c>
      <c r="N34" s="6">
        <f>+Lasten!N57/Lasten!N11*100</f>
        <v>5.8351468988030462</v>
      </c>
      <c r="O34" s="6">
        <f>+Lasten!O57/Lasten!O11*100</f>
        <v>5.7366189719130896</v>
      </c>
    </row>
    <row r="35" spans="1:15">
      <c r="A35" s="2" t="s">
        <v>6</v>
      </c>
      <c r="B35" s="6">
        <f>+Lasten!B58/Lasten!B12*100</f>
        <v>5.3481694185211772</v>
      </c>
      <c r="C35" s="6">
        <f>+Lasten!C58/Lasten!C12*100</f>
        <v>5.1652892561983474</v>
      </c>
      <c r="D35" s="6">
        <f>+Lasten!D58/Lasten!D12*100</f>
        <v>5.4634146341463419</v>
      </c>
      <c r="E35" s="6">
        <f>+Lasten!E58/Lasten!E12*100</f>
        <v>5.3405820275023981</v>
      </c>
      <c r="F35" s="6">
        <f>+Lasten!F58/Lasten!F12*100</f>
        <v>4.5275590551181102</v>
      </c>
      <c r="G35" s="6">
        <f>+Lasten!G58/Lasten!G12*100</f>
        <v>4.3337195828505219</v>
      </c>
      <c r="H35" s="6">
        <f>+Lasten!H58/Lasten!H12*100</f>
        <v>4.8048048048048058</v>
      </c>
      <c r="I35" s="6">
        <f>+Lasten!I58/Lasten!I12*100</f>
        <v>6.4616065501217079</v>
      </c>
      <c r="J35" s="6">
        <f>+Lasten!J58/Lasten!J12*100</f>
        <v>6.3764961915125138</v>
      </c>
      <c r="K35" s="6">
        <f>+Lasten!K58/Lasten!K12*100</f>
        <v>6.8510743393430467</v>
      </c>
      <c r="L35" s="6">
        <f>+Lasten!L58/Lasten!L12*100</f>
        <v>6.2685544876276396</v>
      </c>
      <c r="M35" s="6">
        <f>+Lasten!M58/Lasten!M12*100</f>
        <v>6.4986862521151432</v>
      </c>
      <c r="N35" s="6">
        <f>+Lasten!N58/Lasten!N12*100</f>
        <v>8.1623668936752054</v>
      </c>
      <c r="O35" s="6">
        <f>+Lasten!O58/Lasten!O12*100</f>
        <v>9.1194617183325786</v>
      </c>
    </row>
    <row r="36" spans="1:15">
      <c r="A36" s="2" t="s">
        <v>7</v>
      </c>
      <c r="B36" s="6">
        <f>+Lasten!B59/Lasten!B13*100</f>
        <v>7.1898896087645632</v>
      </c>
      <c r="C36" s="6">
        <f>+Lasten!C59/Lasten!C13*100</f>
        <v>7.447338771229342</v>
      </c>
      <c r="D36" s="6">
        <f>+Lasten!D59/Lasten!D13*100</f>
        <v>7.3812053434307332</v>
      </c>
      <c r="E36" s="6">
        <f>+Lasten!E59/Lasten!E13*100</f>
        <v>6.6035735768309154</v>
      </c>
      <c r="F36" s="6">
        <f>+Lasten!F59/Lasten!F13*100</f>
        <v>6.9098036201529531</v>
      </c>
      <c r="G36" s="6">
        <f>+Lasten!G59/Lasten!G13*100</f>
        <v>6.2027165972184637</v>
      </c>
      <c r="H36" s="6">
        <f>+Lasten!H59/Lasten!H13*100</f>
        <v>5.2879470850689687</v>
      </c>
      <c r="I36" s="6">
        <f>+Lasten!I59/Lasten!I13*100</f>
        <v>5.765317341329335</v>
      </c>
      <c r="J36" s="6">
        <f>+Lasten!J59/Lasten!J13*100</f>
        <v>5.8082857092821651</v>
      </c>
      <c r="K36" s="6">
        <f>+Lasten!K59/Lasten!K13*100</f>
        <v>5.3878937489419725</v>
      </c>
      <c r="L36" s="6">
        <f>+Lasten!L59/Lasten!L13*100</f>
        <v>6.2391339754782944</v>
      </c>
      <c r="M36" s="6">
        <f>+Lasten!M59/Lasten!M13*100</f>
        <v>5.5575081434995122</v>
      </c>
      <c r="N36" s="6">
        <f>+Lasten!N59/Lasten!N13*100</f>
        <v>5.5515103373711971</v>
      </c>
      <c r="O36" s="6">
        <f>+Lasten!O59/Lasten!O13*100</f>
        <v>5.4287425668263953</v>
      </c>
    </row>
    <row r="37" spans="1:15">
      <c r="A37" s="2" t="s">
        <v>8</v>
      </c>
      <c r="B37" s="6">
        <f>+Lasten!B60/Lasten!B14*100</f>
        <v>3.3213272559206959</v>
      </c>
      <c r="C37" s="6">
        <f>+Lasten!C60/Lasten!C14*100</f>
        <v>4.6252810965442333</v>
      </c>
      <c r="D37" s="6">
        <f>+Lasten!D60/Lasten!D14*100</f>
        <v>5.0501854994104285</v>
      </c>
      <c r="E37" s="6">
        <f>+Lasten!E60/Lasten!E14*100</f>
        <v>4.2497191462044617</v>
      </c>
      <c r="F37" s="6">
        <f>+Lasten!F60/Lasten!F14*100</f>
        <v>5.3140425918667598</v>
      </c>
      <c r="G37" s="6">
        <f>+Lasten!G60/Lasten!G14*100</f>
        <v>4.0428661483504937</v>
      </c>
      <c r="H37" s="6">
        <f>+Lasten!H60/Lasten!H14*100</f>
        <v>4.6643222187907831</v>
      </c>
      <c r="I37" s="6">
        <f>+Lasten!I60/Lasten!I14*100</f>
        <v>4.37989604834498</v>
      </c>
      <c r="J37" s="6">
        <f>+Lasten!J60/Lasten!J14*100</f>
        <v>4.5758950783131329</v>
      </c>
      <c r="K37" s="6">
        <f>+Lasten!K60/Lasten!K14*100</f>
        <v>4.9894021997026288</v>
      </c>
      <c r="L37" s="6">
        <f>+Lasten!L60/Lasten!L14*100</f>
        <v>5.6648198006216273</v>
      </c>
      <c r="M37" s="6">
        <f>+Lasten!M60/Lasten!M14*100</f>
        <v>6.7036216588995003</v>
      </c>
      <c r="N37" s="6">
        <f>+Lasten!N60/Lasten!N14*100</f>
        <v>6.7664730263549844</v>
      </c>
      <c r="O37" s="6">
        <f>+Lasten!O60/Lasten!O14*100</f>
        <v>5.0544070147350393</v>
      </c>
    </row>
    <row r="38" spans="1:15">
      <c r="A38" s="2" t="s">
        <v>9</v>
      </c>
      <c r="B38" s="6">
        <f>+Lasten!B61/Lasten!B15*100</f>
        <v>9.3445840944409628</v>
      </c>
      <c r="C38" s="6">
        <f>+Lasten!C61/Lasten!C15*100</f>
        <v>6.9091884948043605</v>
      </c>
      <c r="D38" s="6">
        <f>+Lasten!D61/Lasten!D15*100</f>
        <v>5.0342857142857138</v>
      </c>
      <c r="E38" s="6">
        <f>+Lasten!E61/Lasten!E15*100</f>
        <v>4.0590798002337687</v>
      </c>
      <c r="F38" s="6">
        <f>+Lasten!F61/Lasten!F15*100</f>
        <v>8.6736109403918622</v>
      </c>
      <c r="G38" s="6">
        <f>+Lasten!G61/Lasten!G15*100</f>
        <v>2.5268926142364543</v>
      </c>
      <c r="H38" s="6">
        <f>+Lasten!H61/Lasten!H15*100</f>
        <v>6.9358018083891473</v>
      </c>
      <c r="I38" s="6">
        <f>+Lasten!I61/Lasten!I15*100</f>
        <v>7.0452157630696313</v>
      </c>
      <c r="J38" s="6">
        <f>+Lasten!J61/Lasten!J15*100</f>
        <v>7.3309078354589285</v>
      </c>
      <c r="K38" s="6">
        <f>+Lasten!K61/Lasten!K15*100</f>
        <v>6.3016457694471155</v>
      </c>
      <c r="L38" s="6">
        <f>+Lasten!L61/Lasten!L15*100</f>
        <v>6.6458637973369799</v>
      </c>
      <c r="M38" s="6">
        <f>+Lasten!M61/Lasten!M15*100</f>
        <v>6.5743471230225783</v>
      </c>
      <c r="N38" s="6">
        <f>+Lasten!N61/Lasten!N15*100</f>
        <v>5.8048890517044169</v>
      </c>
      <c r="O38" s="6">
        <f>+Lasten!O61/Lasten!O15*100</f>
        <v>5.9714620503104117</v>
      </c>
    </row>
    <row r="39" spans="1:15">
      <c r="A39" s="2" t="s">
        <v>10</v>
      </c>
      <c r="B39" s="6">
        <f>+Lasten!B62/Lasten!B16*100</f>
        <v>7.1579839051249472</v>
      </c>
      <c r="C39" s="6">
        <f>+Lasten!C62/Lasten!C16*100</f>
        <v>7.0211038961038961</v>
      </c>
      <c r="D39" s="6">
        <f>+Lasten!D62/Lasten!D16*100</f>
        <v>7.0902750871755131</v>
      </c>
      <c r="E39" s="6">
        <f>+Lasten!E62/Lasten!E16*100</f>
        <v>7.0505721668512376</v>
      </c>
      <c r="F39" s="6">
        <f>+Lasten!F62/Lasten!F16*100</f>
        <v>6.1087570621468918</v>
      </c>
      <c r="G39" s="6">
        <f>+Lasten!G62/Lasten!G16*100</f>
        <v>5.5728625822083773</v>
      </c>
      <c r="H39" s="6">
        <f>+Lasten!H62/Lasten!H16*100</f>
        <v>5.1948051948051948</v>
      </c>
      <c r="I39" s="6">
        <f>+Lasten!I62/Lasten!I16*100</f>
        <v>5.6579783852511127</v>
      </c>
      <c r="J39" s="6">
        <f>+Lasten!J62/Lasten!J16*100</f>
        <v>6.5820247243568328</v>
      </c>
      <c r="K39" s="6">
        <f>+Lasten!K62/Lasten!K16*100</f>
        <v>7.2609400324149105</v>
      </c>
      <c r="L39" s="6">
        <f>+Lasten!L62/Lasten!L16*100</f>
        <v>6.5839694656488552</v>
      </c>
      <c r="M39" s="6">
        <f>+Lasten!M62/Lasten!M16*100</f>
        <v>7.4390629946185509</v>
      </c>
      <c r="N39" s="6">
        <f>+Lasten!N62/Lasten!N16*100</f>
        <v>6.9499241274658559</v>
      </c>
      <c r="O39" s="6">
        <f>+Lasten!O62/Lasten!O16*100</f>
        <v>7.0257611241217797</v>
      </c>
    </row>
    <row r="40" spans="1:15">
      <c r="A40" s="2" t="s">
        <v>11</v>
      </c>
      <c r="B40" s="6">
        <f>+Lasten!B63/Lasten!B17*100</f>
        <v>6.6075745366639804</v>
      </c>
      <c r="C40" s="6">
        <f>+Lasten!C63/Lasten!C17*100</f>
        <v>5.4873369148119719</v>
      </c>
      <c r="D40" s="6">
        <f>+Lasten!D63/Lasten!D17*100</f>
        <v>5.9665871121718377</v>
      </c>
      <c r="E40" s="6">
        <f>+Lasten!E63/Lasten!E17*100</f>
        <v>6.5121412803532008</v>
      </c>
      <c r="F40" s="6">
        <f>+Lasten!F63/Lasten!F17*100</f>
        <v>6.1179898033503273</v>
      </c>
      <c r="G40" s="6">
        <f>+Lasten!G63/Lasten!G17*100</f>
        <v>4.9450549450549453</v>
      </c>
      <c r="H40" s="6">
        <f>+Lasten!H63/Lasten!H17*100</f>
        <v>5.2614693615656076</v>
      </c>
      <c r="I40" s="6">
        <f>+Lasten!I63/Lasten!I17*100</f>
        <v>7.4324324324324325</v>
      </c>
      <c r="J40" s="6">
        <f>+Lasten!J63/Lasten!J17*100</f>
        <v>7.731958762886598</v>
      </c>
      <c r="K40" s="6">
        <f>+Lasten!K63/Lasten!K17*100</f>
        <v>7.7739619107087101</v>
      </c>
      <c r="L40" s="6">
        <f>+Lasten!L63/Lasten!L17*100</f>
        <v>9.0551181102362204</v>
      </c>
      <c r="M40" s="6">
        <f>+Lasten!M63/Lasten!M17*100</f>
        <v>7.8717201166180768</v>
      </c>
      <c r="N40" s="6">
        <f>+Lasten!N63/Lasten!N17*100</f>
        <v>7.4650571791613718</v>
      </c>
      <c r="O40" s="6">
        <f>+Lasten!O63/Lasten!O17*100</f>
        <v>7.0935342121782803</v>
      </c>
    </row>
    <row r="41" spans="1:15">
      <c r="A41" s="2" t="s">
        <v>12</v>
      </c>
      <c r="B41" s="6">
        <f>+Lasten!B64/Lasten!B18*100</f>
        <v>4.4938719927371764</v>
      </c>
      <c r="C41" s="6">
        <f>+Lasten!C64/Lasten!C18*100</f>
        <v>4.5768289971091844</v>
      </c>
      <c r="D41" s="6">
        <f>+Lasten!D64/Lasten!D18*100</f>
        <v>5.8787909370742293</v>
      </c>
      <c r="E41" s="6">
        <f>+Lasten!E64/Lasten!E18*100</f>
        <v>10.787353775983986</v>
      </c>
      <c r="F41" s="6">
        <f>+Lasten!F64/Lasten!F18*100</f>
        <v>5.6856603622053576</v>
      </c>
      <c r="G41" s="6">
        <f>+Lasten!G64/Lasten!G18*100</f>
        <v>6.0130226551148898</v>
      </c>
      <c r="H41" s="6">
        <f>+Lasten!H64/Lasten!H18*100</f>
        <v>5.7578480353253374</v>
      </c>
      <c r="I41" s="6">
        <f>+Lasten!I64/Lasten!I18*100</f>
        <v>7.8513713591427257</v>
      </c>
      <c r="J41" s="6">
        <f>+Lasten!J64/Lasten!J18*100</f>
        <v>7.5526127277303425</v>
      </c>
      <c r="K41" s="6">
        <f>+Lasten!K64/Lasten!K18*100</f>
        <v>6.7284256137762286</v>
      </c>
      <c r="L41" s="6">
        <f>+Lasten!L64/Lasten!L18*100</f>
        <v>7.2074072915526228</v>
      </c>
      <c r="M41" s="6">
        <f>+Lasten!M64/Lasten!M18*100</f>
        <v>6.3359932462421371</v>
      </c>
      <c r="N41" s="6">
        <f>+Lasten!N64/Lasten!N18*100</f>
        <v>8.1076286043343728</v>
      </c>
      <c r="O41" s="6">
        <f>+Lasten!O64/Lasten!O18*100</f>
        <v>7.382097097965354</v>
      </c>
    </row>
    <row r="42" spans="1:15" s="3" customFormat="1">
      <c r="A42" s="3" t="s">
        <v>14</v>
      </c>
      <c r="B42" s="8">
        <f>+Lasten!B65/Lasten!B19*100</f>
        <v>6.4161045375797112</v>
      </c>
      <c r="C42" s="8">
        <f>+Lasten!C65/Lasten!C19*100</f>
        <v>6.0794220915301391</v>
      </c>
      <c r="D42" s="8">
        <f>+Lasten!D65/Lasten!D19*100</f>
        <v>6.2656039616734454</v>
      </c>
      <c r="E42" s="8">
        <f>+Lasten!E65/Lasten!E19*100</f>
        <v>5.9961073932165476</v>
      </c>
      <c r="F42" s="8">
        <f>+Lasten!F65/Lasten!F19*100</f>
        <v>6.1843975295537597</v>
      </c>
      <c r="G42" s="8">
        <f>+Lasten!G65/Lasten!G19*100</f>
        <v>5.5153285753890353</v>
      </c>
      <c r="H42" s="8">
        <f>+Lasten!H65/Lasten!H19*100</f>
        <v>5.7487379206952776</v>
      </c>
      <c r="I42" s="8">
        <f>+Lasten!I65/Lasten!I19*100</f>
        <v>6.7418655655762052</v>
      </c>
      <c r="J42" s="8">
        <f>+Lasten!J65/Lasten!J19*100</f>
        <v>6.4728307036488273</v>
      </c>
      <c r="K42" s="8">
        <f>+Lasten!K65/Lasten!K19*100</f>
        <v>6.3054970822123257</v>
      </c>
      <c r="L42" s="8">
        <f>+Lasten!L65/Lasten!L19*100</f>
        <v>6.5162357077276969</v>
      </c>
      <c r="M42" s="8">
        <f>+Lasten!M65/Lasten!M19*100</f>
        <v>6.2539366945187487</v>
      </c>
      <c r="N42" s="8">
        <f>+Lasten!N65/Lasten!N19*100</f>
        <v>6.6975413293071924</v>
      </c>
      <c r="O42" s="8">
        <f>+Lasten!O65/Lasten!O19*100</f>
        <v>6.4364122922318652</v>
      </c>
    </row>
    <row r="43" spans="1:15">
      <c r="A43" s="2" t="s">
        <v>13</v>
      </c>
      <c r="B43" s="6">
        <f>+Lasten!B66/Lasten!B20*100</f>
        <v>3.3692965079157178</v>
      </c>
      <c r="C43" s="6">
        <f>+Lasten!C66/Lasten!C20*100</f>
        <v>2.5326680068925902</v>
      </c>
      <c r="D43" s="6">
        <f>+Lasten!D66/Lasten!D20*100</f>
        <v>3.0783183952198039</v>
      </c>
      <c r="E43" s="6">
        <f>+Lasten!E66/Lasten!E20*100</f>
        <v>3.2317636195752542</v>
      </c>
      <c r="F43" s="6">
        <f>+Lasten!F66/Lasten!F20*100</f>
        <v>2.7315382949541616</v>
      </c>
      <c r="G43" s="6">
        <f>+Lasten!G66/Lasten!G20*100</f>
        <v>2.4655896418989851</v>
      </c>
      <c r="H43" s="6">
        <f>+Lasten!H66/Lasten!H20*100</f>
        <v>2.4014625228519195</v>
      </c>
      <c r="I43" s="6">
        <f>+Lasten!I66/Lasten!I20*100</f>
        <v>2.4815761768687024</v>
      </c>
      <c r="J43" s="6">
        <f>+Lasten!J66/Lasten!J20*100</f>
        <v>2.8455988455988459</v>
      </c>
      <c r="K43" s="6">
        <f>+Lasten!K66/Lasten!K20*100</f>
        <v>3.1140682781958113</v>
      </c>
      <c r="L43" s="6">
        <f>+Lasten!L66/Lasten!L20*100</f>
        <v>3.6775330676278637</v>
      </c>
      <c r="M43" s="6">
        <f>+Lasten!M66/Lasten!M20*100</f>
        <v>3.85548932516553</v>
      </c>
      <c r="N43" s="6">
        <f>+Lasten!N66/Lasten!N20*100</f>
        <v>3.7362413717076803</v>
      </c>
      <c r="O43" s="6">
        <f>+Lasten!O66/Lasten!O20*100</f>
        <v>3.5089150258560213</v>
      </c>
    </row>
    <row r="44" spans="1:15">
      <c r="A44" s="2" t="s">
        <v>64</v>
      </c>
      <c r="B44" s="31"/>
      <c r="C44" s="31"/>
      <c r="D44" s="31"/>
      <c r="E44" s="31"/>
      <c r="F44" s="31"/>
      <c r="G44" s="31"/>
      <c r="H44" s="6">
        <f>+Lasten!H67/Lasten!H21*100</f>
        <v>1.0240486257928119</v>
      </c>
      <c r="I44" s="6">
        <f>+Lasten!I67/Lasten!I21*100</f>
        <v>0.94475580464371489</v>
      </c>
      <c r="J44" s="6">
        <f>+Lasten!J67/Lasten!J21*100</f>
        <v>2.4257728803183349</v>
      </c>
      <c r="K44" s="6">
        <f>+Lasten!K67/Lasten!K21*100</f>
        <v>3.2498668087373463</v>
      </c>
      <c r="L44" s="6">
        <f>+Lasten!L67/Lasten!L21*100</f>
        <v>4.0946896992962252</v>
      </c>
      <c r="M44" s="6">
        <f>+Lasten!M67/Lasten!M21*100</f>
        <v>4.3690349946977731</v>
      </c>
      <c r="N44" s="6">
        <f>+Lasten!N67/Lasten!N21*100</f>
        <v>6.4920660298173392</v>
      </c>
      <c r="O44" s="6">
        <f>+Lasten!O67/Lasten!O21*100</f>
        <v>5.8583899127061096</v>
      </c>
    </row>
    <row r="45" spans="1:15">
      <c r="A45" s="2" t="s">
        <v>65</v>
      </c>
      <c r="B45" s="31"/>
      <c r="C45" s="31"/>
      <c r="D45" s="31"/>
      <c r="E45" s="31"/>
      <c r="F45" s="31"/>
      <c r="G45" s="31"/>
      <c r="H45" s="6">
        <f>+Lasten!H68/Lasten!H22*100</f>
        <v>5.4644808743169406</v>
      </c>
      <c r="I45" s="6">
        <f>+Lasten!I68/Lasten!I22*100</f>
        <v>4.0037682524729155</v>
      </c>
      <c r="J45" s="6">
        <f>+Lasten!J68/Lasten!J22*100</f>
        <v>3.3348772579898101</v>
      </c>
      <c r="K45" s="6">
        <f>+Lasten!K68/Lasten!K22*100</f>
        <v>2.8751123090745736</v>
      </c>
      <c r="L45" s="6">
        <f>+Lasten!L68/Lasten!L22*100</f>
        <v>2.2639691714836223</v>
      </c>
      <c r="M45" s="6">
        <f>+Lasten!M68/Lasten!M22*100</f>
        <v>1.7022961203483769</v>
      </c>
      <c r="N45" s="6">
        <f>+Lasten!N68/Lasten!N22*100</f>
        <v>1.8781499381518492</v>
      </c>
      <c r="O45" s="6">
        <f>+Lasten!O68/Lasten!O22*100</f>
        <v>1.8851380973257341</v>
      </c>
    </row>
    <row r="46" spans="1:15">
      <c r="A46" s="2" t="s">
        <v>66</v>
      </c>
      <c r="B46" s="31"/>
      <c r="C46" s="31"/>
      <c r="D46" s="31"/>
      <c r="E46" s="31"/>
      <c r="F46" s="31"/>
      <c r="G46" s="31"/>
      <c r="H46" s="6">
        <f>+Lasten!H69/Lasten!H23*100</f>
        <v>4.304919908466819</v>
      </c>
      <c r="I46" s="6">
        <f>+Lasten!I69/Lasten!I23*100</f>
        <v>4.8530312308634418</v>
      </c>
      <c r="J46" s="6">
        <f>+Lasten!J69/Lasten!J23*100</f>
        <v>4.8143486469477654</v>
      </c>
      <c r="K46" s="6">
        <f>+Lasten!K69/Lasten!K23*100</f>
        <v>5.2124833997343956</v>
      </c>
      <c r="L46" s="6">
        <f>+Lasten!L69/Lasten!L23*100</f>
        <v>5.2444731321607225</v>
      </c>
      <c r="M46" s="6">
        <f>+Lasten!M69/Lasten!M23*100</f>
        <v>4.6532305868405457</v>
      </c>
      <c r="N46" s="6">
        <f>+Lasten!N69/Lasten!N23*100</f>
        <v>4.6447048580765848</v>
      </c>
      <c r="O46" s="6">
        <f>+Lasten!O69/Lasten!O23*100</f>
        <v>5.3276505061267985</v>
      </c>
    </row>
    <row r="47" spans="1:15">
      <c r="A47" s="2" t="s">
        <v>67</v>
      </c>
      <c r="B47" s="31"/>
      <c r="C47" s="31"/>
      <c r="D47" s="31"/>
      <c r="E47" s="31"/>
      <c r="F47" s="31"/>
      <c r="G47" s="31"/>
      <c r="H47" s="6">
        <f>+Lasten!H70/Lasten!H24*100</f>
        <v>2.3224503534163583</v>
      </c>
      <c r="I47" s="6">
        <f>+Lasten!I70/Lasten!I24*100</f>
        <v>2.2666269012824336</v>
      </c>
      <c r="J47" s="6">
        <f>+Lasten!J70/Lasten!J24*100</f>
        <v>2.7027027027027026</v>
      </c>
      <c r="K47" s="6">
        <f>+Lasten!K70/Lasten!K24*100</f>
        <v>2.4942144510156852</v>
      </c>
      <c r="L47" s="6">
        <f>+Lasten!L70/Lasten!L24*100</f>
        <v>2.5343758425451606</v>
      </c>
      <c r="M47" s="6">
        <f>+Lasten!M70/Lasten!M24*100</f>
        <v>0</v>
      </c>
      <c r="N47" s="6">
        <f>+Lasten!N70/Lasten!N24*100</f>
        <v>1.7865370453089719</v>
      </c>
      <c r="O47" s="6">
        <f>+Lasten!O70/Lasten!O24*100</f>
        <v>1.9269776876267748</v>
      </c>
    </row>
    <row r="48" spans="1:15" s="3" customFormat="1">
      <c r="A48" s="3" t="str">
        <f>A25</f>
        <v>Totaal (incl. kleine universiteiten)</v>
      </c>
      <c r="B48" s="8">
        <f>+Lasten!B71/Lasten!B25*100</f>
        <v>6.3716323960992067</v>
      </c>
      <c r="C48" s="8">
        <f>+Lasten!C71/Lasten!C25*100</f>
        <v>6.0342143272066213</v>
      </c>
      <c r="D48" s="8">
        <f>+Lasten!D71/Lasten!D25*100</f>
        <v>6.2251254483686642</v>
      </c>
      <c r="E48" s="8">
        <f>+Lasten!E71/Lasten!E25*100</f>
        <v>5.9605264977595835</v>
      </c>
      <c r="F48" s="8">
        <f>+Lasten!F71/Lasten!F25*100</f>
        <v>6.1395580098688747</v>
      </c>
      <c r="G48" s="8">
        <f>+Lasten!G71/Lasten!G25*100</f>
        <v>5.4786747564555434</v>
      </c>
      <c r="H48" s="8">
        <f>+Lasten!H71/Lasten!H25*100</f>
        <v>5.6937008618704557</v>
      </c>
      <c r="I48" s="8">
        <f>+Lasten!I71/Lasten!I25*100</f>
        <v>6.6723974532526498</v>
      </c>
      <c r="J48" s="8">
        <f>+Lasten!J71/Lasten!J25*100</f>
        <v>6.4173887222772947</v>
      </c>
      <c r="K48" s="8">
        <f>+Lasten!K71/Lasten!K25*100</f>
        <v>6.2587651046406121</v>
      </c>
      <c r="L48" s="8">
        <f>+Lasten!L71/Lasten!L25*100</f>
        <v>6.4787015915602293</v>
      </c>
      <c r="M48" s="8">
        <f>+Lasten!M71/Lasten!M25*100</f>
        <v>6.2218352700031705</v>
      </c>
      <c r="N48" s="8">
        <f>+Lasten!N71/Lasten!N25*100</f>
        <v>6.6642535741065014</v>
      </c>
      <c r="O48" s="8">
        <f>+Lasten!O71/Lasten!O25*100</f>
        <v>6.4040825567378699</v>
      </c>
    </row>
    <row r="49" spans="1:15" s="3" customFormat="1">
      <c r="B49" s="8"/>
      <c r="C49" s="8"/>
      <c r="D49" s="8"/>
      <c r="E49" s="8"/>
      <c r="F49" s="8"/>
      <c r="G49" s="8"/>
      <c r="H49" s="8"/>
      <c r="I49" s="8"/>
    </row>
    <row r="50" spans="1:15" s="3" customFormat="1" ht="15">
      <c r="A50" s="17" t="s">
        <v>46</v>
      </c>
      <c r="B50" s="8"/>
      <c r="C50" s="8"/>
      <c r="D50" s="8"/>
      <c r="E50" s="8"/>
      <c r="F50" s="8"/>
      <c r="G50" s="8"/>
      <c r="H50" s="8"/>
      <c r="I50" s="8"/>
    </row>
    <row r="51" spans="1:15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</row>
    <row r="52" spans="1:15" s="3" customFormat="1">
      <c r="A52" s="2" t="s">
        <v>0</v>
      </c>
      <c r="B52" s="6">
        <f>+Lasten!B75/Lasten!B6*100</f>
        <v>0</v>
      </c>
      <c r="C52" s="6">
        <f>+Lasten!C75/Lasten!C6*100</f>
        <v>13.296589734757147</v>
      </c>
      <c r="D52" s="6">
        <f>+Lasten!D75/Lasten!D6*100</f>
        <v>12.421331566743955</v>
      </c>
      <c r="E52" s="6">
        <f>+Lasten!E75/Lasten!E6*100</f>
        <v>12.13375796178344</v>
      </c>
      <c r="F52" s="6">
        <f>+Lasten!F75/Lasten!F6*100</f>
        <v>7.7834936255871163</v>
      </c>
      <c r="G52" s="6">
        <f>+Lasten!G75/Lasten!G6*100</f>
        <v>8.4701815038893695</v>
      </c>
      <c r="H52" s="6">
        <f>+Lasten!H75/Lasten!H6*100</f>
        <v>7.1232297611498634</v>
      </c>
      <c r="I52" s="6">
        <f>+Lasten!I75/Lasten!I6*100</f>
        <v>7.5127942681678617</v>
      </c>
      <c r="J52" s="6">
        <f>+Lasten!J75/Lasten!J6*100</f>
        <v>8.1114297419090526</v>
      </c>
      <c r="K52" s="6">
        <f>+Lasten!K75/Lasten!K6*100</f>
        <v>7.4189769621241703</v>
      </c>
      <c r="L52" s="6">
        <f>+Lasten!L75/Lasten!L6*100</f>
        <v>6.9457659372026637</v>
      </c>
      <c r="M52" s="6">
        <f>+Lasten!M75/Lasten!M6*100</f>
        <v>8.0974561089215324</v>
      </c>
      <c r="N52" s="6">
        <f>+Lasten!N75/Lasten!N6*100</f>
        <v>8.1782482499573153</v>
      </c>
      <c r="O52" s="6">
        <f>+Lasten!O75/Lasten!O6*100</f>
        <v>7.1986970684039084</v>
      </c>
    </row>
    <row r="53" spans="1:15" s="3" customFormat="1">
      <c r="A53" s="2" t="s">
        <v>1</v>
      </c>
      <c r="B53" s="6">
        <f>+Lasten!B76/Lasten!B7*100</f>
        <v>0</v>
      </c>
      <c r="C53" s="6">
        <f>+Lasten!C76/Lasten!C7*100</f>
        <v>8.2400792498370468</v>
      </c>
      <c r="D53" s="6">
        <f>+Lasten!D76/Lasten!D7*100</f>
        <v>10.332453945650922</v>
      </c>
      <c r="E53" s="6">
        <f>+Lasten!E76/Lasten!E7*100</f>
        <v>10.112507923093176</v>
      </c>
      <c r="F53" s="6">
        <f>+Lasten!F76/Lasten!F7*100</f>
        <v>9.7922634481040749</v>
      </c>
      <c r="G53" s="6">
        <f>+Lasten!G76/Lasten!G7*100</f>
        <v>9.5480143348204489</v>
      </c>
      <c r="H53" s="6">
        <f>+Lasten!H76/Lasten!H7*100</f>
        <v>10.405210541607927</v>
      </c>
      <c r="I53" s="6">
        <f>+Lasten!I76/Lasten!I7*100</f>
        <v>11.138550704711339</v>
      </c>
      <c r="J53" s="6">
        <f>+Lasten!J76/Lasten!J7*100</f>
        <v>9.9085044256230628</v>
      </c>
      <c r="K53" s="6">
        <f>+Lasten!K76/Lasten!K7*100</f>
        <v>10.390269658376619</v>
      </c>
      <c r="L53" s="6">
        <f>+Lasten!L76/Lasten!L7*100</f>
        <v>11.300237908102371</v>
      </c>
      <c r="M53" s="6">
        <f>+Lasten!M76/Lasten!M7*100</f>
        <v>9.77399244794921</v>
      </c>
      <c r="N53" s="6">
        <f>+Lasten!N76/Lasten!N7*100</f>
        <v>9.9072077395042637</v>
      </c>
      <c r="O53" s="6">
        <f>+Lasten!O76/Lasten!O7*100</f>
        <v>7.5160489651965436</v>
      </c>
    </row>
    <row r="54" spans="1:15" s="3" customFormat="1">
      <c r="A54" s="2" t="s">
        <v>2</v>
      </c>
      <c r="B54" s="6">
        <f>+Lasten!B77/Lasten!B8*100</f>
        <v>0</v>
      </c>
      <c r="C54" s="6">
        <f>+Lasten!C77/Lasten!C8*100</f>
        <v>6.2424313356438406</v>
      </c>
      <c r="D54" s="6">
        <f>+Lasten!D77/Lasten!D8*100</f>
        <v>6.8953739804741705</v>
      </c>
      <c r="E54" s="6">
        <f>+Lasten!E77/Lasten!E8*100</f>
        <v>7.9855381129023923</v>
      </c>
      <c r="F54" s="6">
        <f>+Lasten!F77/Lasten!F8*100</f>
        <v>8.2904332681432464</v>
      </c>
      <c r="G54" s="6">
        <f>+Lasten!G77/Lasten!G8*100</f>
        <v>6.4371103020297475</v>
      </c>
      <c r="H54" s="6">
        <f>+Lasten!H77/Lasten!H8*100</f>
        <v>7.7688834511068849</v>
      </c>
      <c r="I54" s="6">
        <f>+Lasten!I77/Lasten!I8*100</f>
        <v>6.4086330645296714</v>
      </c>
      <c r="J54" s="6">
        <f>+Lasten!J77/Lasten!J8*100</f>
        <v>6.5874199177040476</v>
      </c>
      <c r="K54" s="6">
        <f>+Lasten!K77/Lasten!K8*100</f>
        <v>7.261422735401883</v>
      </c>
      <c r="L54" s="6">
        <f>+Lasten!L77/Lasten!L8*100</f>
        <v>6.4092978998164893</v>
      </c>
      <c r="M54" s="6">
        <f>+Lasten!M77/Lasten!M8*100</f>
        <v>6.1761687707324064</v>
      </c>
      <c r="N54" s="6">
        <f>+Lasten!N77/Lasten!N8*100</f>
        <v>6.2373057883511542</v>
      </c>
      <c r="O54" s="6">
        <f>+Lasten!O77/Lasten!O8*100</f>
        <v>6.1596240390670847</v>
      </c>
    </row>
    <row r="55" spans="1:15" s="3" customFormat="1">
      <c r="A55" s="2" t="s">
        <v>3</v>
      </c>
      <c r="B55" s="6">
        <f>+Lasten!B78/Lasten!B9*100</f>
        <v>0</v>
      </c>
      <c r="C55" s="6">
        <f>+Lasten!C78/Lasten!C9*100</f>
        <v>5.1029543419874672</v>
      </c>
      <c r="D55" s="6">
        <f>+Lasten!D78/Lasten!D9*100</f>
        <v>4.8634812286689417</v>
      </c>
      <c r="E55" s="6">
        <f>+Lasten!E78/Lasten!E9*100</f>
        <v>4.8654244306418226</v>
      </c>
      <c r="F55" s="6">
        <f>+Lasten!F78/Lasten!F9*100</f>
        <v>8.0781287677839408</v>
      </c>
      <c r="G55" s="6">
        <f>+Lasten!G78/Lasten!G9*100</f>
        <v>7.6414886588857094</v>
      </c>
      <c r="H55" s="6">
        <f>+Lasten!H78/Lasten!H9*100</f>
        <v>6.8830095080611819</v>
      </c>
      <c r="I55" s="6">
        <f>+Lasten!I78/Lasten!I9*100</f>
        <v>8.0763299922899012</v>
      </c>
      <c r="J55" s="6">
        <f>+Lasten!J78/Lasten!J9*100</f>
        <v>5.7389937106918243</v>
      </c>
      <c r="K55" s="6">
        <f>+Lasten!K78/Lasten!K9*100</f>
        <v>5.6087038079159637</v>
      </c>
      <c r="L55" s="6">
        <f>+Lasten!L78/Lasten!L9*100</f>
        <v>5.5785123966942152</v>
      </c>
      <c r="M55" s="6">
        <f>+Lasten!M78/Lasten!M9*100</f>
        <v>8.1955026946664198</v>
      </c>
      <c r="N55" s="6">
        <f>+Lasten!N78/Lasten!N9*100</f>
        <v>5.574973785389723</v>
      </c>
      <c r="O55" s="6">
        <f>+Lasten!O78/Lasten!O9*100</f>
        <v>4.6795188663700777</v>
      </c>
    </row>
    <row r="56" spans="1:15" s="3" customFormat="1">
      <c r="A56" s="2" t="s">
        <v>4</v>
      </c>
      <c r="B56" s="6">
        <f>+Lasten!B79/Lasten!B10*100</f>
        <v>0</v>
      </c>
      <c r="C56" s="6">
        <f>+Lasten!C79/Lasten!C10*100</f>
        <v>8.3202088684886508</v>
      </c>
      <c r="D56" s="6">
        <f>+Lasten!D79/Lasten!D10*100</f>
        <v>8.8603665555761548</v>
      </c>
      <c r="E56" s="6">
        <f>+Lasten!E79/Lasten!E10*100</f>
        <v>8.2143199463241636</v>
      </c>
      <c r="F56" s="6">
        <f>+Lasten!F79/Lasten!F10*100</f>
        <v>6.108654688647043</v>
      </c>
      <c r="G56" s="6">
        <f>+Lasten!G79/Lasten!G10*100</f>
        <v>5.3717989573875764</v>
      </c>
      <c r="H56" s="6">
        <f>+Lasten!H79/Lasten!H10*100</f>
        <v>5.5573657515405079</v>
      </c>
      <c r="I56" s="6">
        <f>+Lasten!I79/Lasten!I10*100</f>
        <v>5.7363393726977687</v>
      </c>
      <c r="J56" s="6">
        <f>+Lasten!J79/Lasten!J10*100</f>
        <v>5.730686424789992</v>
      </c>
      <c r="K56" s="6">
        <f>+Lasten!K79/Lasten!K10*100</f>
        <v>5.8734650534901327</v>
      </c>
      <c r="L56" s="6">
        <f>+Lasten!L79/Lasten!L10*100</f>
        <v>5.9546326478597393</v>
      </c>
      <c r="M56" s="6">
        <f>+Lasten!M79/Lasten!M10*100</f>
        <v>6.0119379911538626</v>
      </c>
      <c r="N56" s="6">
        <f>+Lasten!N79/Lasten!N10*100</f>
        <v>5.9561450797989046</v>
      </c>
      <c r="O56" s="6">
        <f>+Lasten!O79/Lasten!O10*100</f>
        <v>6.3207576793292768</v>
      </c>
    </row>
    <row r="57" spans="1:15" s="3" customFormat="1">
      <c r="A57" s="2" t="s">
        <v>5</v>
      </c>
      <c r="B57" s="6">
        <f>+Lasten!B80/Lasten!B11*100</f>
        <v>0</v>
      </c>
      <c r="C57" s="6">
        <f>+Lasten!C80/Lasten!C11*100</f>
        <v>11.63895486935867</v>
      </c>
      <c r="D57" s="6">
        <f>+Lasten!D80/Lasten!D11*100</f>
        <v>13.250366032210833</v>
      </c>
      <c r="E57" s="6">
        <f>+Lasten!E80/Lasten!E11*100</f>
        <v>11.675857108607051</v>
      </c>
      <c r="F57" s="6">
        <f>+Lasten!F80/Lasten!F11*100</f>
        <v>7.196721184942767</v>
      </c>
      <c r="G57" s="6">
        <f>+Lasten!G80/Lasten!G11*100</f>
        <v>7.4616204045132761</v>
      </c>
      <c r="H57" s="6">
        <f>+Lasten!H80/Lasten!H11*100</f>
        <v>7.3868707526020243</v>
      </c>
      <c r="I57" s="6">
        <f>+Lasten!I80/Lasten!I11*100</f>
        <v>8.689104319842933</v>
      </c>
      <c r="J57" s="6">
        <f>+Lasten!J80/Lasten!J11*100</f>
        <v>7.6339573918657182</v>
      </c>
      <c r="K57" s="6">
        <f>+Lasten!K80/Lasten!K11*100</f>
        <v>7.0943652410047502</v>
      </c>
      <c r="L57" s="6">
        <f>+Lasten!L80/Lasten!L11*100</f>
        <v>7.5096169928081613</v>
      </c>
      <c r="M57" s="6">
        <f>+Lasten!M80/Lasten!M11*100</f>
        <v>6.273578314936425</v>
      </c>
      <c r="N57" s="6">
        <f>+Lasten!N80/Lasten!N11*100</f>
        <v>6.3656147986942315</v>
      </c>
      <c r="O57" s="6">
        <f>+Lasten!O80/Lasten!O11*100</f>
        <v>6.7700052994170647</v>
      </c>
    </row>
    <row r="58" spans="1:15" s="3" customFormat="1">
      <c r="A58" s="2" t="s">
        <v>6</v>
      </c>
      <c r="B58" s="6">
        <f>+Lasten!B81/Lasten!B12*100</f>
        <v>0</v>
      </c>
      <c r="C58" s="6">
        <f>+Lasten!C81/Lasten!C12*100</f>
        <v>11.122589531680442</v>
      </c>
      <c r="D58" s="6">
        <f>+Lasten!D81/Lasten!D12*100</f>
        <v>15.577235772357723</v>
      </c>
      <c r="E58" s="6">
        <f>+Lasten!E81/Lasten!E12*100</f>
        <v>11.92836584585865</v>
      </c>
      <c r="F58" s="6">
        <f>+Lasten!F81/Lasten!F12*100</f>
        <v>7.8986220472440953</v>
      </c>
      <c r="G58" s="6">
        <f>+Lasten!G81/Lasten!G12*100</f>
        <v>7.925840092699886</v>
      </c>
      <c r="H58" s="6">
        <f>+Lasten!H81/Lasten!H12*100</f>
        <v>6.0984060984060982</v>
      </c>
      <c r="I58" s="6">
        <f>+Lasten!I81/Lasten!I12*100</f>
        <v>7.3467581323301623</v>
      </c>
      <c r="J58" s="6">
        <f>+Lasten!J81/Lasten!J12*100</f>
        <v>7.8128400435255703</v>
      </c>
      <c r="K58" s="6">
        <f>+Lasten!K81/Lasten!K12*100</f>
        <v>7.9025685354408486</v>
      </c>
      <c r="L58" s="6">
        <f>+Lasten!L81/Lasten!L12*100</f>
        <v>7.8009398576231206</v>
      </c>
      <c r="M58" s="6">
        <f>+Lasten!M81/Lasten!M12*100</f>
        <v>7.6528574267402396</v>
      </c>
      <c r="N58" s="6">
        <f>+Lasten!N81/Lasten!N12*100</f>
        <v>7.1253091190892075</v>
      </c>
      <c r="O58" s="6">
        <f>+Lasten!O81/Lasten!O12*100</f>
        <v>6.8114084183709744</v>
      </c>
    </row>
    <row r="59" spans="1:15" s="3" customFormat="1">
      <c r="A59" s="2" t="s">
        <v>7</v>
      </c>
      <c r="B59" s="6">
        <f>+Lasten!B82/Lasten!B13*100</f>
        <v>0</v>
      </c>
      <c r="C59" s="6">
        <f>+Lasten!C82/Lasten!C13*100</f>
        <v>5.3190826535963325</v>
      </c>
      <c r="D59" s="6">
        <f>+Lasten!D82/Lasten!D13*100</f>
        <v>7.6259195665637796</v>
      </c>
      <c r="E59" s="18">
        <f>+Lasten!E82/Lasten!E13*100</f>
        <v>26.715297157113131</v>
      </c>
      <c r="F59" s="6">
        <f>+Lasten!F82/Lasten!F13*100</f>
        <v>5.144487371060027</v>
      </c>
      <c r="G59" s="6">
        <f>+Lasten!G82/Lasten!G13*100</f>
        <v>4.7530710536284424</v>
      </c>
      <c r="H59" s="6">
        <f>+Lasten!H82/Lasten!H13*100</f>
        <v>4.5733201783021249</v>
      </c>
      <c r="I59" s="6">
        <f>+Lasten!I82/Lasten!I13*100</f>
        <v>5.7817091454272864</v>
      </c>
      <c r="J59" s="6">
        <f>+Lasten!J82/Lasten!J13*100</f>
        <v>5.2439966453988056</v>
      </c>
      <c r="K59" s="6">
        <f>+Lasten!K82/Lasten!K13*100</f>
        <v>5.7900836562448257</v>
      </c>
      <c r="L59" s="6">
        <f>+Lasten!L82/Lasten!L13*100</f>
        <v>4.9047198790959463</v>
      </c>
      <c r="M59" s="6">
        <f>+Lasten!M82/Lasten!M13*100</f>
        <v>6.1591669172823353</v>
      </c>
      <c r="N59" s="6">
        <f>+Lasten!N82/Lasten!N13*100</f>
        <v>4.8207968344328975</v>
      </c>
      <c r="O59" s="6">
        <f>+Lasten!O82/Lasten!O13*100</f>
        <v>5.0864918307257083</v>
      </c>
    </row>
    <row r="60" spans="1:15" s="3" customFormat="1">
      <c r="A60" s="2" t="s">
        <v>8</v>
      </c>
      <c r="B60" s="6">
        <f>+Lasten!B83/Lasten!B14*100</f>
        <v>0</v>
      </c>
      <c r="C60" s="6">
        <f>+Lasten!C83/Lasten!C14*100</f>
        <v>6.8465174624057283</v>
      </c>
      <c r="D60" s="6">
        <f>+Lasten!D83/Lasten!D14*100</f>
        <v>5.9259152742227723</v>
      </c>
      <c r="E60" s="6">
        <f>+Lasten!E83/Lasten!E14*100</f>
        <v>6.4554646124217614</v>
      </c>
      <c r="F60" s="6">
        <f>+Lasten!F83/Lasten!F14*100</f>
        <v>4.3722272399356967</v>
      </c>
      <c r="G60" s="6">
        <f>+Lasten!G83/Lasten!G14*100</f>
        <v>4.9669048119352794</v>
      </c>
      <c r="H60" s="6">
        <f>+Lasten!H83/Lasten!H14*100</f>
        <v>4.4043076739158593</v>
      </c>
      <c r="I60" s="6">
        <f>+Lasten!I83/Lasten!I14*100</f>
        <v>4.7146303250354373</v>
      </c>
      <c r="J60" s="6">
        <f>+Lasten!J83/Lasten!J14*100</f>
        <v>5.6824288017195048</v>
      </c>
      <c r="K60" s="6">
        <f>+Lasten!K83/Lasten!K14*100</f>
        <v>5.7159578618806082</v>
      </c>
      <c r="L60" s="6">
        <f>+Lasten!L83/Lasten!L14*100</f>
        <v>5.1528602168421704</v>
      </c>
      <c r="M60" s="6">
        <f>+Lasten!M83/Lasten!M14*100</f>
        <v>4.9601889197717917</v>
      </c>
      <c r="N60" s="6">
        <f>+Lasten!N83/Lasten!N14*100</f>
        <v>4.8392894560555382</v>
      </c>
      <c r="O60" s="6">
        <f>+Lasten!O83/Lasten!O14*100</f>
        <v>6.0099040314248215</v>
      </c>
    </row>
    <row r="61" spans="1:15" s="3" customFormat="1">
      <c r="A61" s="2" t="s">
        <v>9</v>
      </c>
      <c r="B61" s="6">
        <f>+Lasten!B84/Lasten!B15*100</f>
        <v>0</v>
      </c>
      <c r="C61" s="6">
        <f>+Lasten!C84/Lasten!C15*100</f>
        <v>16.124739338160893</v>
      </c>
      <c r="D61" s="6">
        <f>+Lasten!D84/Lasten!D15*100</f>
        <v>22.588783068783069</v>
      </c>
      <c r="E61" s="6">
        <f>+Lasten!E84/Lasten!E15*100</f>
        <v>15.620444161088084</v>
      </c>
      <c r="F61" s="6">
        <f>+Lasten!F84/Lasten!F15*100</f>
        <v>10.504911446462248</v>
      </c>
      <c r="G61" s="6">
        <f>+Lasten!G84/Lasten!G15*100</f>
        <v>12.248041443047191</v>
      </c>
      <c r="H61" s="6">
        <f>+Lasten!H84/Lasten!H15*100</f>
        <v>10.419909618233145</v>
      </c>
      <c r="I61" s="6">
        <f>+Lasten!I84/Lasten!I15*100</f>
        <v>10.616256166089229</v>
      </c>
      <c r="J61" s="6">
        <f>+Lasten!J84/Lasten!J15*100</f>
        <v>10.601952532043404</v>
      </c>
      <c r="K61" s="6">
        <f>+Lasten!K84/Lasten!K15*100</f>
        <v>9.4723376458420283</v>
      </c>
      <c r="L61" s="6">
        <f>+Lasten!L84/Lasten!L15*100</f>
        <v>10.869441948138309</v>
      </c>
      <c r="M61" s="6">
        <f>+Lasten!M84/Lasten!M15*100</f>
        <v>11.835275384440406</v>
      </c>
      <c r="N61" s="6">
        <f>+Lasten!N84/Lasten!N15*100</f>
        <v>10.571562490501687</v>
      </c>
      <c r="O61" s="6">
        <f>+Lasten!O84/Lasten!O15*100</f>
        <v>9.8625214245479391</v>
      </c>
    </row>
    <row r="62" spans="1:15" s="3" customFormat="1">
      <c r="A62" s="2" t="s">
        <v>10</v>
      </c>
      <c r="B62" s="6">
        <f>+Lasten!B85/Lasten!B16*100</f>
        <v>0</v>
      </c>
      <c r="C62" s="6">
        <f>+Lasten!C85/Lasten!C16*100</f>
        <v>13.75811688311688</v>
      </c>
      <c r="D62" s="6">
        <f>+Lasten!D85/Lasten!D16*100</f>
        <v>15.149166989538937</v>
      </c>
      <c r="E62" s="6">
        <f>+Lasten!E85/Lasten!E16*100</f>
        <v>15.282392026578073</v>
      </c>
      <c r="F62" s="6">
        <f>+Lasten!F85/Lasten!F16*100</f>
        <v>8.0861581920903944</v>
      </c>
      <c r="G62" s="6">
        <f>+Lasten!G85/Lasten!G16*100</f>
        <v>8.0304603669089669</v>
      </c>
      <c r="H62" s="6">
        <f>+Lasten!H85/Lasten!H16*100</f>
        <v>6.9155844155844166</v>
      </c>
      <c r="I62" s="6">
        <f>+Lasten!I85/Lasten!I16*100</f>
        <v>6.6115702479338845</v>
      </c>
      <c r="J62" s="6">
        <f>+Lasten!J85/Lasten!J16*100</f>
        <v>7.4173070497828268</v>
      </c>
      <c r="K62" s="6">
        <f>+Lasten!K85/Lasten!K16*100</f>
        <v>7.2285251215559159</v>
      </c>
      <c r="L62" s="6">
        <f>+Lasten!L85/Lasten!L16*100</f>
        <v>6.7748091603053435</v>
      </c>
      <c r="M62" s="6">
        <f>+Lasten!M85/Lasten!M16*100</f>
        <v>6.5210509654954105</v>
      </c>
      <c r="N62" s="6">
        <f>+Lasten!N85/Lasten!N16*100</f>
        <v>6.0394537177541725</v>
      </c>
      <c r="O62" s="6">
        <f>+Lasten!O85/Lasten!O16*100</f>
        <v>5.942622950819672</v>
      </c>
    </row>
    <row r="63" spans="1:15" s="3" customFormat="1">
      <c r="A63" s="2" t="s">
        <v>11</v>
      </c>
      <c r="B63" s="6">
        <f>+Lasten!B86/Lasten!B17*100</f>
        <v>0</v>
      </c>
      <c r="C63" s="6">
        <f>+Lasten!C86/Lasten!C17*100</f>
        <v>6.5234075211051419</v>
      </c>
      <c r="D63" s="6">
        <f>+Lasten!D86/Lasten!D17*100</f>
        <v>6.9212410501193311</v>
      </c>
      <c r="E63" s="6">
        <f>+Lasten!E86/Lasten!E17*100</f>
        <v>8.0941869021339219</v>
      </c>
      <c r="F63" s="6">
        <f>+Lasten!F86/Lasten!F17*100</f>
        <v>6.7734887108521491</v>
      </c>
      <c r="G63" s="6">
        <f>+Lasten!G86/Lasten!G17*100</f>
        <v>6.3671622495151903</v>
      </c>
      <c r="H63" s="6">
        <f>+Lasten!H86/Lasten!H17*100</f>
        <v>7.3468078280397826</v>
      </c>
      <c r="I63" s="6">
        <f>+Lasten!I86/Lasten!I17*100</f>
        <v>7.0463320463320462</v>
      </c>
      <c r="J63" s="6">
        <f>+Lasten!J86/Lasten!J17*100</f>
        <v>6.7010309278350526</v>
      </c>
      <c r="K63" s="6">
        <f>+Lasten!K86/Lasten!K17*100</f>
        <v>6.4939119575398063</v>
      </c>
      <c r="L63" s="6">
        <f>+Lasten!L86/Lasten!L17*100</f>
        <v>7.6115485564304457</v>
      </c>
      <c r="M63" s="6">
        <f>+Lasten!M86/Lasten!M17*100</f>
        <v>7.1914480077745386</v>
      </c>
      <c r="N63" s="6">
        <f>+Lasten!N86/Lasten!N17*100</f>
        <v>7.0520965692503168</v>
      </c>
      <c r="O63" s="6">
        <f>+Lasten!O86/Lasten!O17*100</f>
        <v>6.8424356559949775</v>
      </c>
    </row>
    <row r="64" spans="1:15" s="3" customFormat="1">
      <c r="A64" s="2" t="s">
        <v>12</v>
      </c>
      <c r="B64" s="6">
        <f>+Lasten!B87/Lasten!B18*100</f>
        <v>0</v>
      </c>
      <c r="C64" s="6">
        <f>+Lasten!C87/Lasten!C18*100</f>
        <v>14.189014898821437</v>
      </c>
      <c r="D64" s="6">
        <f>+Lasten!D87/Lasten!D18*100</f>
        <v>10.394656562088565</v>
      </c>
      <c r="E64" s="6">
        <f>+Lasten!E87/Lasten!E18*100</f>
        <v>9.8566881593411075</v>
      </c>
      <c r="F64" s="6">
        <f>+Lasten!F87/Lasten!F18*100</f>
        <v>6.704413122916919</v>
      </c>
      <c r="G64" s="6">
        <f>+Lasten!G87/Lasten!G18*100</f>
        <v>7.7005865576064148</v>
      </c>
      <c r="H64" s="6">
        <f>+Lasten!H87/Lasten!H18*100</f>
        <v>7.7101112832005381</v>
      </c>
      <c r="I64" s="6">
        <f>+Lasten!I87/Lasten!I18*100</f>
        <v>8.1833391980984871</v>
      </c>
      <c r="J64" s="6">
        <f>+Lasten!J87/Lasten!J18*100</f>
        <v>8.2802527217930599</v>
      </c>
      <c r="K64" s="6">
        <f>+Lasten!K87/Lasten!K18*100</f>
        <v>7.7046154229273869</v>
      </c>
      <c r="L64" s="6">
        <f>+Lasten!L87/Lasten!L18*100</f>
        <v>7.6957004551355235</v>
      </c>
      <c r="M64" s="6">
        <f>+Lasten!M87/Lasten!M18*100</f>
        <v>8.5554841693281336</v>
      </c>
      <c r="N64" s="6">
        <f>+Lasten!N87/Lasten!N18*100</f>
        <v>7.9407369095266596</v>
      </c>
      <c r="O64" s="6">
        <f>+Lasten!O87/Lasten!O18*100</f>
        <v>7.4068796312359044</v>
      </c>
    </row>
    <row r="65" spans="1:15" s="3" customFormat="1">
      <c r="A65" s="3" t="s">
        <v>14</v>
      </c>
      <c r="B65" s="8">
        <f>+Lasten!B88/Lasten!B19*100</f>
        <v>0</v>
      </c>
      <c r="C65" s="8">
        <f>+Lasten!C88/Lasten!C19*100</f>
        <v>9.7219167736348258</v>
      </c>
      <c r="D65" s="8">
        <f>+Lasten!D88/Lasten!D19*100</f>
        <v>11.304256721856138</v>
      </c>
      <c r="E65" s="8">
        <f>+Lasten!E88/Lasten!E19*100</f>
        <v>11.86233717960477</v>
      </c>
      <c r="F65" s="8">
        <f>+Lasten!F88/Lasten!F19*100</f>
        <v>7.8508508162448907</v>
      </c>
      <c r="G65" s="8">
        <f>+Lasten!G88/Lasten!G19*100</f>
        <v>7.8040479479037197</v>
      </c>
      <c r="H65" s="8">
        <f>+Lasten!H88/Lasten!H19*100</f>
        <v>7.4738888102166809</v>
      </c>
      <c r="I65" s="8">
        <f>+Lasten!I88/Lasten!I19*100</f>
        <v>7.9124230874184649</v>
      </c>
      <c r="J65" s="8">
        <f>+Lasten!J88/Lasten!J19*100</f>
        <v>7.558496159891634</v>
      </c>
      <c r="K65" s="8">
        <f>+Lasten!K88/Lasten!K19*100</f>
        <v>7.4676678699405876</v>
      </c>
      <c r="L65" s="8">
        <f>+Lasten!L88/Lasten!L19*100</f>
        <v>7.579320569781471</v>
      </c>
      <c r="M65" s="8">
        <f>+Lasten!M88/Lasten!M19*100</f>
        <v>7.7480546720643737</v>
      </c>
      <c r="N65" s="8">
        <f>+Lasten!N88/Lasten!N19*100</f>
        <v>7.2297712561893626</v>
      </c>
      <c r="O65" s="8">
        <f>+Lasten!O88/Lasten!O19*100</f>
        <v>6.7627928522008256</v>
      </c>
    </row>
    <row r="66" spans="1:15" s="3" customFormat="1">
      <c r="A66" s="2" t="s">
        <v>13</v>
      </c>
      <c r="B66" s="6">
        <f>+Lasten!B89/Lasten!B20*100</f>
        <v>0</v>
      </c>
      <c r="C66" s="6">
        <f>+Lasten!C89/Lasten!C20*100</f>
        <v>5.2268811028144739</v>
      </c>
      <c r="D66" s="6">
        <f>+Lasten!D89/Lasten!D20*100</f>
        <v>7.2556551429790863</v>
      </c>
      <c r="E66" s="6">
        <f>+Lasten!E89/Lasten!E20*100</f>
        <v>6.6179803575925469</v>
      </c>
      <c r="F66" s="6">
        <f>+Lasten!F89/Lasten!F20*100</f>
        <v>4.2084746986212371</v>
      </c>
      <c r="G66" s="6">
        <f>+Lasten!G89/Lasten!G20*100</f>
        <v>4.315875422839146</v>
      </c>
      <c r="H66" s="6">
        <f>+Lasten!H89/Lasten!H20*100</f>
        <v>4.270566727605118</v>
      </c>
      <c r="I66" s="6">
        <f>+Lasten!I89/Lasten!I20*100</f>
        <v>4.4613680799573414</v>
      </c>
      <c r="J66" s="6">
        <f>+Lasten!J89/Lasten!J20*100</f>
        <v>4.1240981240981247</v>
      </c>
      <c r="K66" s="6">
        <f>+Lasten!K89/Lasten!K20*100</f>
        <v>3.897939660465183</v>
      </c>
      <c r="L66" s="6">
        <f>+Lasten!L89/Lasten!L20*100</f>
        <v>4.2412309255760041</v>
      </c>
      <c r="M66" s="6">
        <f>+Lasten!M89/Lasten!M20*100</f>
        <v>4.0817000478840217</v>
      </c>
      <c r="N66" s="6">
        <f>+Lasten!N89/Lasten!N20*100</f>
        <v>4.0991808422230891</v>
      </c>
      <c r="O66" s="6">
        <f>+Lasten!O89/Lasten!O20*100</f>
        <v>4.1076002022805493</v>
      </c>
    </row>
    <row r="67" spans="1:15" s="3" customFormat="1">
      <c r="A67" s="2" t="s">
        <v>64</v>
      </c>
      <c r="B67" s="31"/>
      <c r="C67" s="31"/>
      <c r="D67" s="31"/>
      <c r="E67" s="31"/>
      <c r="F67" s="31"/>
      <c r="G67" s="31"/>
      <c r="H67" s="6">
        <f>+Lasten!H90/Lasten!H21*100</f>
        <v>3.2373150105708244</v>
      </c>
      <c r="I67" s="6">
        <f>+Lasten!I90/Lasten!I21*100</f>
        <v>3.2105684547638109</v>
      </c>
      <c r="J67" s="6">
        <f>+Lasten!J90/Lasten!J21*100</f>
        <v>12.197734925007653</v>
      </c>
      <c r="K67" s="6">
        <f>+Lasten!K90/Lasten!K21*100</f>
        <v>9.8827916888652094</v>
      </c>
      <c r="L67" s="6">
        <f>+Lasten!L90/Lasten!L21*100</f>
        <v>11.153764128812114</v>
      </c>
      <c r="M67" s="6">
        <f>+Lasten!M90/Lasten!M21*100</f>
        <v>11.314952279957582</v>
      </c>
      <c r="N67" s="6">
        <f>+Lasten!N90/Lasten!N21*100</f>
        <v>10.320156680922498</v>
      </c>
      <c r="O67" s="6">
        <f>+Lasten!O90/Lasten!O21*100</f>
        <v>10.048496605237634</v>
      </c>
    </row>
    <row r="68" spans="1:15" s="3" customFormat="1">
      <c r="A68" s="2" t="s">
        <v>65</v>
      </c>
      <c r="B68" s="31"/>
      <c r="C68" s="31"/>
      <c r="D68" s="31"/>
      <c r="E68" s="31"/>
      <c r="F68" s="31"/>
      <c r="G68" s="31"/>
      <c r="H68" s="6">
        <f>+Lasten!H91/Lasten!H22*100</f>
        <v>5.8618976651763539</v>
      </c>
      <c r="I68" s="6">
        <f>+Lasten!I91/Lasten!I22*100</f>
        <v>3.9566650965614696</v>
      </c>
      <c r="J68" s="6">
        <f>+Lasten!J91/Lasten!J22*100</f>
        <v>3.2885595182955072</v>
      </c>
      <c r="K68" s="6">
        <f>+Lasten!K91/Lasten!K22*100</f>
        <v>7.5022461814914649</v>
      </c>
      <c r="L68" s="6">
        <f>+Lasten!L91/Lasten!L22*100</f>
        <v>6.2138728323699421</v>
      </c>
      <c r="M68" s="6">
        <f>+Lasten!M91/Lasten!M22*100</f>
        <v>5.5027711797308001</v>
      </c>
      <c r="N68" s="6">
        <f>+Lasten!N91/Lasten!N22*100</f>
        <v>5.926814921052654</v>
      </c>
      <c r="O68" s="6">
        <f>+Lasten!O91/Lasten!O22*100</f>
        <v>6.444541867601929</v>
      </c>
    </row>
    <row r="69" spans="1:15" s="3" customFormat="1">
      <c r="A69" s="2" t="s">
        <v>66</v>
      </c>
      <c r="B69" s="31"/>
      <c r="C69" s="31"/>
      <c r="D69" s="31"/>
      <c r="E69" s="31"/>
      <c r="F69" s="31"/>
      <c r="G69" s="31"/>
      <c r="H69" s="6">
        <f>+Lasten!H92/Lasten!H23*100</f>
        <v>2.5028604118993134</v>
      </c>
      <c r="I69" s="6">
        <f>+Lasten!I92/Lasten!I23*100</f>
        <v>2.9087568891610531</v>
      </c>
      <c r="J69" s="6">
        <f>+Lasten!J92/Lasten!J23*100</f>
        <v>3.8231592196349902</v>
      </c>
      <c r="K69" s="6">
        <f>+Lasten!K92/Lasten!K23*100</f>
        <v>4.1998671978751654</v>
      </c>
      <c r="L69" s="6">
        <f>+Lasten!L92/Lasten!L23*100</f>
        <v>3.6146522510892369</v>
      </c>
      <c r="M69" s="6">
        <f>+Lasten!M92/Lasten!M23*100</f>
        <v>2.5933609958506221</v>
      </c>
      <c r="N69" s="6">
        <f>+Lasten!N92/Lasten!N23*100</f>
        <v>3.2868050043956134</v>
      </c>
      <c r="O69" s="6">
        <f>+Lasten!O92/Lasten!O23*100</f>
        <v>2.6238678742674484</v>
      </c>
    </row>
    <row r="70" spans="1:15" s="3" customFormat="1">
      <c r="A70" s="2" t="s">
        <v>67</v>
      </c>
      <c r="B70" s="31"/>
      <c r="C70" s="31"/>
      <c r="D70" s="31"/>
      <c r="E70" s="31"/>
      <c r="F70" s="31"/>
      <c r="G70" s="31"/>
      <c r="H70" s="6">
        <f>+Lasten!H93/Lasten!H24*100</f>
        <v>3.4668461797374617</v>
      </c>
      <c r="I70" s="6">
        <f>+Lasten!I93/Lasten!I24*100</f>
        <v>3.3999403519236506</v>
      </c>
      <c r="J70" s="6">
        <f>+Lasten!J93/Lasten!J24*100</f>
        <v>5.3772522522522523</v>
      </c>
      <c r="K70" s="6">
        <f>+Lasten!K93/Lasten!K24*100</f>
        <v>3.0856261249678583</v>
      </c>
      <c r="L70" s="6">
        <f>+Lasten!L93/Lasten!L24*100</f>
        <v>3.3701806416823943</v>
      </c>
      <c r="M70" s="6">
        <f>+Lasten!M93/Lasten!M24*100</f>
        <v>3.8022813688212933</v>
      </c>
      <c r="N70" s="6">
        <f>+Lasten!N93/Lasten!N24*100</f>
        <v>4.8675551645287838</v>
      </c>
      <c r="O70" s="6">
        <f>+Lasten!O93/Lasten!O24*100</f>
        <v>4.6146044624746443</v>
      </c>
    </row>
    <row r="71" spans="1:15" s="3" customFormat="1">
      <c r="A71" s="3" t="str">
        <f>A25</f>
        <v>Totaal (incl. kleine universiteiten)</v>
      </c>
      <c r="B71" s="8">
        <f>+Lasten!B94/Lasten!B25*100</f>
        <v>0</v>
      </c>
      <c r="C71" s="8">
        <f>+Lasten!C94/Lasten!C25*100</f>
        <v>9.6646219884924207</v>
      </c>
      <c r="D71" s="8">
        <f>+Lasten!D94/Lasten!D25*100</f>
        <v>11.252839498811804</v>
      </c>
      <c r="E71" s="8">
        <f>+Lasten!E94/Lasten!E25*100</f>
        <v>11.794835115063339</v>
      </c>
      <c r="F71" s="8">
        <f>+Lasten!F94/Lasten!F25*100</f>
        <v>7.8035501924634865</v>
      </c>
      <c r="G71" s="8">
        <f>+Lasten!G94/Lasten!G25*100</f>
        <v>7.7621247384320853</v>
      </c>
      <c r="H71" s="8">
        <f>+Lasten!H94/Lasten!H25*100</f>
        <v>7.4168249777953221</v>
      </c>
      <c r="I71" s="8">
        <f>+Lasten!I94/Lasten!I25*100</f>
        <v>7.851249784970606</v>
      </c>
      <c r="J71" s="8">
        <f>+Lasten!J94/Lasten!J25*100</f>
        <v>7.5223990480766636</v>
      </c>
      <c r="K71" s="8">
        <f>+Lasten!K94/Lasten!K25*100</f>
        <v>7.4254155954213346</v>
      </c>
      <c r="L71" s="8">
        <f>+Lasten!L94/Lasten!L25*100</f>
        <v>7.5439200826730959</v>
      </c>
      <c r="M71" s="8">
        <f>+Lasten!M94/Lasten!M25*100</f>
        <v>7.7105553577484027</v>
      </c>
      <c r="N71" s="8">
        <f>+Lasten!N94/Lasten!N25*100</f>
        <v>7.2006971487862632</v>
      </c>
      <c r="O71" s="8">
        <f>+Lasten!O94/Lasten!O25*100</f>
        <v>6.7381475404629469</v>
      </c>
    </row>
    <row r="72" spans="1:15">
      <c r="B72" s="6"/>
      <c r="C72" s="6"/>
      <c r="D72" s="6"/>
    </row>
    <row r="73" spans="1:15" ht="15">
      <c r="A73" s="17" t="s">
        <v>47</v>
      </c>
    </row>
    <row r="74" spans="1:15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</row>
    <row r="75" spans="1:15">
      <c r="A75" s="2" t="s">
        <v>0</v>
      </c>
      <c r="B75" s="6">
        <f>+Lasten!B98/Lasten!B6*100</f>
        <v>27.0996640537514</v>
      </c>
      <c r="C75" s="6">
        <f>+Lasten!C98/Lasten!C6*100</f>
        <v>16.913537719600413</v>
      </c>
      <c r="D75" s="6">
        <f>+Lasten!D98/Lasten!D6*100</f>
        <v>15.03809208347135</v>
      </c>
      <c r="E75" s="6">
        <f>+Lasten!E98/Lasten!E6*100</f>
        <v>14.745222929936306</v>
      </c>
      <c r="F75" s="6">
        <f>+Lasten!F98/Lasten!F6*100</f>
        <v>21.337508387385373</v>
      </c>
      <c r="G75" s="6">
        <f>+Lasten!G98/Lasten!G6*100</f>
        <v>22.428694900605013</v>
      </c>
      <c r="H75" s="6">
        <f>+Lasten!H98/Lasten!H6*100</f>
        <v>20.418516169942926</v>
      </c>
      <c r="I75" s="6">
        <f>+Lasten!I98/Lasten!I6*100</f>
        <v>20.102354145342886</v>
      </c>
      <c r="J75" s="6">
        <f>+Lasten!J98/Lasten!J6*100</f>
        <v>19.336337566571078</v>
      </c>
      <c r="K75" s="6">
        <f>+Lasten!K98/Lasten!K6*100</f>
        <v>18.93791487700117</v>
      </c>
      <c r="L75" s="6">
        <f>+Lasten!L98/Lasten!L6*100</f>
        <v>20.038058991436728</v>
      </c>
      <c r="M75" s="6">
        <f>+Lasten!M98/Lasten!M6*100</f>
        <v>20.601934790397706</v>
      </c>
      <c r="N75" s="6">
        <f>+Lasten!N98/Lasten!N6*100</f>
        <v>19.737066757725795</v>
      </c>
      <c r="O75" s="6">
        <f>+Lasten!O98/Lasten!O6*100</f>
        <v>18.908794788273614</v>
      </c>
    </row>
    <row r="76" spans="1:15">
      <c r="A76" s="2" t="s">
        <v>1</v>
      </c>
      <c r="B76" s="6">
        <f>+Lasten!B99/Lasten!B7*100</f>
        <v>37.515691013091782</v>
      </c>
      <c r="C76" s="6">
        <f>+Lasten!C99/Lasten!C7*100</f>
        <v>27.354746277903626</v>
      </c>
      <c r="D76" s="6">
        <f>+Lasten!D99/Lasten!D7*100</f>
        <v>28.618474924479138</v>
      </c>
      <c r="E76" s="6">
        <f>+Lasten!E99/Lasten!E7*100</f>
        <v>31.058059183952473</v>
      </c>
      <c r="F76" s="6">
        <f>+Lasten!F99/Lasten!F7*100</f>
        <v>20.123894656989844</v>
      </c>
      <c r="G76" s="6">
        <f>+Lasten!G99/Lasten!G7*100</f>
        <v>24.894735192402131</v>
      </c>
      <c r="H76" s="6">
        <f>+Lasten!H99/Lasten!H7*100</f>
        <v>20.526192602795742</v>
      </c>
      <c r="I76" s="6">
        <f>+Lasten!I99/Lasten!I7*100</f>
        <v>19.951243308844816</v>
      </c>
      <c r="J76" s="6">
        <f>+Lasten!J99/Lasten!J7*100</f>
        <v>20.686142901870362</v>
      </c>
      <c r="K76" s="6">
        <f>+Lasten!K99/Lasten!K7*100</f>
        <v>20.944367605161606</v>
      </c>
      <c r="L76" s="6">
        <f>+Lasten!L99/Lasten!L7*100</f>
        <v>20.649576449479593</v>
      </c>
      <c r="M76" s="6">
        <f>+Lasten!M99/Lasten!M7*100</f>
        <v>21.084805330495627</v>
      </c>
      <c r="N76" s="6">
        <f>+Lasten!N99/Lasten!N7*100</f>
        <v>19.340481235189554</v>
      </c>
      <c r="O76" s="6">
        <f>+Lasten!O99/Lasten!O7*100</f>
        <v>18.186451834987047</v>
      </c>
    </row>
    <row r="77" spans="1:15">
      <c r="A77" s="2" t="s">
        <v>2</v>
      </c>
      <c r="B77" s="6">
        <f>+Lasten!B100/Lasten!B8*100</f>
        <v>27.033898706702498</v>
      </c>
      <c r="C77" s="6">
        <f>+Lasten!C100/Lasten!C8*100</f>
        <v>19.928965024709374</v>
      </c>
      <c r="D77" s="6">
        <f>+Lasten!D100/Lasten!D8*100</f>
        <v>21.141435983038171</v>
      </c>
      <c r="E77" s="6">
        <f>+Lasten!E100/Lasten!E8*100</f>
        <v>20.7852014838009</v>
      </c>
      <c r="F77" s="6">
        <f>+Lasten!F100/Lasten!F8*100</f>
        <v>21.483424329272978</v>
      </c>
      <c r="G77" s="6">
        <f>+Lasten!G100/Lasten!G8*100</f>
        <v>24.027505490779912</v>
      </c>
      <c r="H77" s="6">
        <f>+Lasten!H100/Lasten!H8*100</f>
        <v>24.979579352031113</v>
      </c>
      <c r="I77" s="6">
        <f>+Lasten!I100/Lasten!I8*100</f>
        <v>24.632480125210336</v>
      </c>
      <c r="J77" s="6">
        <f>+Lasten!J100/Lasten!J8*100</f>
        <v>25.832888431689156</v>
      </c>
      <c r="K77" s="6">
        <f>+Lasten!K100/Lasten!K8*100</f>
        <v>21.218951597644626</v>
      </c>
      <c r="L77" s="6">
        <f>+Lasten!L100/Lasten!L8*100</f>
        <v>23.548114907506722</v>
      </c>
      <c r="M77" s="6">
        <f>+Lasten!M100/Lasten!M8*100</f>
        <v>22.089110564876023</v>
      </c>
      <c r="N77" s="6">
        <f>+Lasten!N100/Lasten!N8*100</f>
        <v>20.468593878740066</v>
      </c>
      <c r="O77" s="6">
        <f>+Lasten!O100/Lasten!O8*100</f>
        <v>20.741747507358792</v>
      </c>
    </row>
    <row r="78" spans="1:15">
      <c r="A78" s="2" t="s">
        <v>3</v>
      </c>
      <c r="B78" s="6">
        <f>+Lasten!B101/Lasten!B9*100</f>
        <v>30.501089324618736</v>
      </c>
      <c r="C78" s="6">
        <f>+Lasten!C101/Lasten!C9*100</f>
        <v>25.276037003879441</v>
      </c>
      <c r="D78" s="6">
        <f>+Lasten!D101/Lasten!D9*100</f>
        <v>28.498293515358359</v>
      </c>
      <c r="E78" s="6">
        <f>+Lasten!E101/Lasten!E9*100</f>
        <v>29.089026915113873</v>
      </c>
      <c r="F78" s="6">
        <f>+Lasten!F101/Lasten!F9*100</f>
        <v>28.020255606462502</v>
      </c>
      <c r="G78" s="6">
        <f>+Lasten!G101/Lasten!G9*100</f>
        <v>24.884386698964988</v>
      </c>
      <c r="H78" s="6">
        <f>+Lasten!H101/Lasten!H9*100</f>
        <v>23.501446878875569</v>
      </c>
      <c r="I78" s="6">
        <f>+Lasten!I101/Lasten!I9*100</f>
        <v>23.650732459521976</v>
      </c>
      <c r="J78" s="6">
        <f>+Lasten!J101/Lasten!J9*100</f>
        <v>21.992924528301891</v>
      </c>
      <c r="K78" s="6">
        <f>+Lasten!K101/Lasten!K9*100</f>
        <v>22.190958544363163</v>
      </c>
      <c r="L78" s="6">
        <f>+Lasten!L101/Lasten!L9*100</f>
        <v>20.510894064613076</v>
      </c>
      <c r="M78" s="6">
        <f>+Lasten!M101/Lasten!M9*100</f>
        <v>19.773276342687232</v>
      </c>
      <c r="N78" s="6">
        <f>+Lasten!N101/Lasten!N9*100</f>
        <v>21.286263544215306</v>
      </c>
      <c r="O78" s="6">
        <f>+Lasten!O101/Lasten!O9*100</f>
        <v>23.117482287032463</v>
      </c>
    </row>
    <row r="79" spans="1:15">
      <c r="A79" s="2" t="s">
        <v>4</v>
      </c>
      <c r="B79" s="6">
        <f>+Lasten!B102/Lasten!B10*100</f>
        <v>25.448746012883856</v>
      </c>
      <c r="C79" s="6">
        <f>+Lasten!C102/Lasten!C10*100</f>
        <v>17.453994188739628</v>
      </c>
      <c r="D79" s="6">
        <f>+Lasten!D102/Lasten!D10*100</f>
        <v>16.54716891650104</v>
      </c>
      <c r="E79" s="6">
        <f>+Lasten!E102/Lasten!E10*100</f>
        <v>17.115562797533467</v>
      </c>
      <c r="F79" s="6">
        <f>+Lasten!F102/Lasten!F10*100</f>
        <v>21.668014222065853</v>
      </c>
      <c r="G79" s="6">
        <f>+Lasten!G102/Lasten!G10*100</f>
        <v>24.900037880382172</v>
      </c>
      <c r="H79" s="6">
        <f>+Lasten!H102/Lasten!H10*100</f>
        <v>21.98378897408023</v>
      </c>
      <c r="I79" s="6">
        <f>+Lasten!I102/Lasten!I10*100</f>
        <v>21.323779493062318</v>
      </c>
      <c r="J79" s="6">
        <f>+Lasten!J102/Lasten!J10*100</f>
        <v>21.664005656216766</v>
      </c>
      <c r="K79" s="6">
        <f>+Lasten!K102/Lasten!K10*100</f>
        <v>22.114244077676481</v>
      </c>
      <c r="L79" s="6">
        <f>+Lasten!L102/Lasten!L10*100</f>
        <v>21.787597086401863</v>
      </c>
      <c r="M79" s="6">
        <f>+Lasten!M102/Lasten!M10*100</f>
        <v>23.101250634663621</v>
      </c>
      <c r="N79" s="6">
        <f>+Lasten!N102/Lasten!N10*100</f>
        <v>21.723104697666841</v>
      </c>
      <c r="O79" s="6">
        <f>+Lasten!O102/Lasten!O10*100</f>
        <v>20.573380257535607</v>
      </c>
    </row>
    <row r="80" spans="1:15">
      <c r="A80" s="2" t="s">
        <v>5</v>
      </c>
      <c r="B80" s="6">
        <f>+Lasten!B103/Lasten!B11*100</f>
        <v>24.376389231909112</v>
      </c>
      <c r="C80" s="6">
        <f>+Lasten!C103/Lasten!C11*100</f>
        <v>14.98812351543943</v>
      </c>
      <c r="D80" s="6">
        <f>+Lasten!D103/Lasten!D11*100</f>
        <v>12.176671547096143</v>
      </c>
      <c r="E80" s="6">
        <f>+Lasten!E103/Lasten!E11*100</f>
        <v>13.402061855670103</v>
      </c>
      <c r="F80" s="6">
        <f>+Lasten!F103/Lasten!F11*100</f>
        <v>27.362051266218483</v>
      </c>
      <c r="G80" s="6">
        <f>+Lasten!G103/Lasten!G11*100</f>
        <v>19.982328819344243</v>
      </c>
      <c r="H80" s="6">
        <f>+Lasten!H103/Lasten!H11*100</f>
        <v>20.672485645815325</v>
      </c>
      <c r="I80" s="6">
        <f>+Lasten!I103/Lasten!I11*100</f>
        <v>21.387469155346491</v>
      </c>
      <c r="J80" s="6">
        <f>+Lasten!J103/Lasten!J11*100</f>
        <v>21.820529373789537</v>
      </c>
      <c r="K80" s="6">
        <f>+Lasten!K103/Lasten!K11*100</f>
        <v>20.17990495587237</v>
      </c>
      <c r="L80" s="6">
        <f>+Lasten!L103/Lasten!L11*100</f>
        <v>19.568489713998996</v>
      </c>
      <c r="M80" s="6">
        <f>+Lasten!M103/Lasten!M11*100</f>
        <v>22.858739695403099</v>
      </c>
      <c r="N80" s="6">
        <f>+Lasten!N103/Lasten!N11*100</f>
        <v>22.769314472252447</v>
      </c>
      <c r="O80" s="6">
        <f>+Lasten!O103/Lasten!O11*100</f>
        <v>22.045574986751461</v>
      </c>
    </row>
    <row r="81" spans="1:15">
      <c r="A81" s="2" t="s">
        <v>6</v>
      </c>
      <c r="B81" s="6">
        <f>+Lasten!B104/Lasten!B12*100</f>
        <v>25.664034458004302</v>
      </c>
      <c r="C81" s="6">
        <f>+Lasten!C104/Lasten!C12*100</f>
        <v>15.461432506887052</v>
      </c>
      <c r="D81" s="6">
        <f>+Lasten!D104/Lasten!D12*100</f>
        <v>14.439024390243901</v>
      </c>
      <c r="E81" s="6">
        <f>+Lasten!E104/Lasten!E12*100</f>
        <v>14.518708026862809</v>
      </c>
      <c r="F81" s="6">
        <f>+Lasten!F104/Lasten!F12*100</f>
        <v>30.068897637795278</v>
      </c>
      <c r="G81" s="6">
        <f>+Lasten!G104/Lasten!G12*100</f>
        <v>28.319814600231751</v>
      </c>
      <c r="H81" s="6">
        <f>+Lasten!H104/Lasten!H12*100</f>
        <v>19.842919842919844</v>
      </c>
      <c r="I81" s="6">
        <f>+Lasten!I104/Lasten!I12*100</f>
        <v>18.034963487497237</v>
      </c>
      <c r="J81" s="6">
        <f>+Lasten!J104/Lasten!J12*100</f>
        <v>18.84657236126224</v>
      </c>
      <c r="K81" s="6">
        <f>+Lasten!K104/Lasten!K12*100</f>
        <v>17.485181526302789</v>
      </c>
      <c r="L81" s="6">
        <f>+Lasten!L104/Lasten!L12*100</f>
        <v>18.286492434328512</v>
      </c>
      <c r="M81" s="6">
        <f>+Lasten!M104/Lasten!M12*100</f>
        <v>17.412729604791714</v>
      </c>
      <c r="N81" s="6">
        <f>+Lasten!N104/Lasten!N12*100</f>
        <v>18.959777495115972</v>
      </c>
      <c r="O81" s="6">
        <f>+Lasten!O104/Lasten!O12*100</f>
        <v>16.826584158315271</v>
      </c>
    </row>
    <row r="82" spans="1:15">
      <c r="A82" s="2" t="s">
        <v>7</v>
      </c>
      <c r="B82" s="6">
        <f>+Lasten!B105/Lasten!B13*100</f>
        <v>23.183271695909685</v>
      </c>
      <c r="C82" s="6">
        <f>+Lasten!C105/Lasten!C13*100</f>
        <v>19.661057430204725</v>
      </c>
      <c r="D82" s="6">
        <f>+Lasten!D105/Lasten!D13*100</f>
        <v>17.798931515264428</v>
      </c>
      <c r="E82" s="18">
        <f>+Lasten!E105/Lasten!E13*100</f>
        <v>0</v>
      </c>
      <c r="F82" s="6">
        <f>+Lasten!F105/Lasten!F13*100</f>
        <v>22.867502944454369</v>
      </c>
      <c r="G82" s="6">
        <f>+Lasten!G105/Lasten!G13*100</f>
        <v>22.691920558471779</v>
      </c>
      <c r="H82" s="6">
        <f>+Lasten!H105/Lasten!H13*100</f>
        <v>21.947765070054707</v>
      </c>
      <c r="I82" s="6">
        <f>+Lasten!I105/Lasten!I13*100</f>
        <v>21.1928035982009</v>
      </c>
      <c r="J82" s="6">
        <f>+Lasten!J105/Lasten!J13*100</f>
        <v>21.664808404404567</v>
      </c>
      <c r="K82" s="6">
        <f>+Lasten!K105/Lasten!K13*100</f>
        <v>21.82596450236905</v>
      </c>
      <c r="L82" s="6">
        <f>+Lasten!L105/Lasten!L13*100</f>
        <v>20.030415399358358</v>
      </c>
      <c r="M82" s="6">
        <f>+Lasten!M105/Lasten!M13*100</f>
        <v>20.065075528919841</v>
      </c>
      <c r="N82" s="6">
        <f>+Lasten!N105/Lasten!N13*100</f>
        <v>19.460257570074209</v>
      </c>
      <c r="O82" s="6">
        <f>+Lasten!O105/Lasten!O13*100</f>
        <v>20.404241960625829</v>
      </c>
    </row>
    <row r="83" spans="1:15">
      <c r="A83" s="2" t="s">
        <v>8</v>
      </c>
      <c r="B83" s="6">
        <f>+Lasten!B106/Lasten!B14*100</f>
        <v>20.293723902718895</v>
      </c>
      <c r="C83" s="6">
        <f>+Lasten!C106/Lasten!C14*100</f>
        <v>15.246523581514174</v>
      </c>
      <c r="D83" s="6">
        <f>+Lasten!D106/Lasten!D14*100</f>
        <v>15.014667395243162</v>
      </c>
      <c r="E83" s="6">
        <f>+Lasten!E106/Lasten!E14*100</f>
        <v>14.203819611619323</v>
      </c>
      <c r="F83" s="6">
        <f>+Lasten!F106/Lasten!F14*100</f>
        <v>16.548797736916548</v>
      </c>
      <c r="G83" s="6">
        <f>+Lasten!G106/Lasten!G14*100</f>
        <v>15.784828745534774</v>
      </c>
      <c r="H83" s="6">
        <f>+Lasten!H106/Lasten!H14*100</f>
        <v>15.983920939638768</v>
      </c>
      <c r="I83" s="6">
        <f>+Lasten!I106/Lasten!I14*100</f>
        <v>17.536992365273182</v>
      </c>
      <c r="J83" s="6">
        <f>+Lasten!J106/Lasten!J14*100</f>
        <v>16.791052202121517</v>
      </c>
      <c r="K83" s="6">
        <f>+Lasten!K106/Lasten!K14*100</f>
        <v>13.505604707321444</v>
      </c>
      <c r="L83" s="6">
        <f>+Lasten!L106/Lasten!L14*100</f>
        <v>14.613977276271065</v>
      </c>
      <c r="M83" s="6">
        <f>+Lasten!M106/Lasten!M14*100</f>
        <v>15.272408100144197</v>
      </c>
      <c r="N83" s="6">
        <f>+Lasten!N106/Lasten!N14*100</f>
        <v>15.3916372052157</v>
      </c>
      <c r="O83" s="6">
        <f>+Lasten!O106/Lasten!O14*100</f>
        <v>14.823468086492728</v>
      </c>
    </row>
    <row r="84" spans="1:15">
      <c r="A84" s="2" t="s">
        <v>9</v>
      </c>
      <c r="B84" s="6">
        <f>+Lasten!B107/Lasten!B15*100</f>
        <v>29.301280478384545</v>
      </c>
      <c r="C84" s="6">
        <f>+Lasten!C107/Lasten!C15*100</f>
        <v>15.456917107335485</v>
      </c>
      <c r="D84" s="6">
        <f>+Lasten!D107/Lasten!D15*100</f>
        <v>18.218624338624341</v>
      </c>
      <c r="E84" s="6">
        <f>+Lasten!E107/Lasten!E15*100</f>
        <v>22.115396875996172</v>
      </c>
      <c r="F84" s="6">
        <f>+Lasten!F107/Lasten!F15*100</f>
        <v>27.281794460267683</v>
      </c>
      <c r="G84" s="6">
        <f>+Lasten!G107/Lasten!G15*100</f>
        <v>15.939578361106079</v>
      </c>
      <c r="H84" s="6">
        <f>+Lasten!H107/Lasten!H15*100</f>
        <v>15.560890852144022</v>
      </c>
      <c r="I84" s="6">
        <f>+Lasten!I107/Lasten!I15*100</f>
        <v>14.85257636226001</v>
      </c>
      <c r="J84" s="6">
        <f>+Lasten!J107/Lasten!J15*100</f>
        <v>15.21646536535391</v>
      </c>
      <c r="K84" s="6">
        <f>+Lasten!K107/Lasten!K15*100</f>
        <v>16.554045471865869</v>
      </c>
      <c r="L84" s="6">
        <f>+Lasten!L107/Lasten!L15*100</f>
        <v>16.42607621341957</v>
      </c>
      <c r="M84" s="6">
        <f>+Lasten!M107/Lasten!M15*100</f>
        <v>16.79059639568062</v>
      </c>
      <c r="N84" s="6">
        <f>+Lasten!N107/Lasten!N15*100</f>
        <v>16.69511494758531</v>
      </c>
      <c r="O84" s="6">
        <f>+Lasten!O107/Lasten!O15*100</f>
        <v>16.611592901960666</v>
      </c>
    </row>
    <row r="85" spans="1:15">
      <c r="A85" s="2" t="s">
        <v>10</v>
      </c>
      <c r="B85" s="6">
        <f>+Lasten!B108/Lasten!B16*100</f>
        <v>29.267259635747561</v>
      </c>
      <c r="C85" s="6">
        <f>+Lasten!C108/Lasten!C16*100</f>
        <v>16.59902597402597</v>
      </c>
      <c r="D85" s="6">
        <f>+Lasten!D108/Lasten!D16*100</f>
        <v>17.318868655559861</v>
      </c>
      <c r="E85" s="6">
        <f>+Lasten!E108/Lasten!E16*100</f>
        <v>16.389811738648948</v>
      </c>
      <c r="F85" s="6">
        <f>+Lasten!F108/Lasten!F16*100</f>
        <v>23.375706214689263</v>
      </c>
      <c r="G85" s="6">
        <f>+Lasten!G108/Lasten!G16*100</f>
        <v>21.599169262720665</v>
      </c>
      <c r="H85" s="6">
        <f>+Lasten!H108/Lasten!H16*100</f>
        <v>23.149350649350648</v>
      </c>
      <c r="I85" s="6">
        <f>+Lasten!I108/Lasten!I16*100</f>
        <v>22.600127145581688</v>
      </c>
      <c r="J85" s="6">
        <f>+Lasten!J108/Lasten!J16*100</f>
        <v>22.185098563314405</v>
      </c>
      <c r="K85" s="6">
        <f>+Lasten!K108/Lasten!K16*100</f>
        <v>22.398703403565641</v>
      </c>
      <c r="L85" s="6">
        <f>+Lasten!L108/Lasten!L16*100</f>
        <v>22.201017811704833</v>
      </c>
      <c r="M85" s="6">
        <f>+Lasten!M108/Lasten!M16*100</f>
        <v>21.430832541943655</v>
      </c>
      <c r="N85" s="6">
        <f>+Lasten!N108/Lasten!N16*100</f>
        <v>21.851289833080425</v>
      </c>
      <c r="O85" s="6">
        <f>+Lasten!O108/Lasten!O16*100</f>
        <v>20.667447306791566</v>
      </c>
    </row>
    <row r="86" spans="1:15">
      <c r="A86" s="2" t="s">
        <v>11</v>
      </c>
      <c r="B86" s="6">
        <f>+Lasten!B109/Lasten!B17*100</f>
        <v>28.323932312651088</v>
      </c>
      <c r="C86" s="6">
        <f>+Lasten!C109/Lasten!C17*100</f>
        <v>23.062164236377587</v>
      </c>
      <c r="D86" s="6">
        <f>+Lasten!D109/Lasten!D17*100</f>
        <v>24.900556881463803</v>
      </c>
      <c r="E86" s="6">
        <f>+Lasten!E109/Lasten!E17*100</f>
        <v>23.804267844002943</v>
      </c>
      <c r="F86" s="6">
        <f>+Lasten!F109/Lasten!F17*100</f>
        <v>23.343044428259283</v>
      </c>
      <c r="G86" s="6">
        <f>+Lasten!G109/Lasten!G17*100</f>
        <v>24.692954104718815</v>
      </c>
      <c r="H86" s="6">
        <f>+Lasten!H109/Lasten!H17*100</f>
        <v>22.393326916907284</v>
      </c>
      <c r="I86" s="6">
        <f>+Lasten!I109/Lasten!I17*100</f>
        <v>21.138996138996138</v>
      </c>
      <c r="J86" s="6">
        <f>+Lasten!J109/Lasten!J17*100</f>
        <v>22.068298969072167</v>
      </c>
      <c r="K86" s="6">
        <f>+Lasten!K109/Lasten!K17*100</f>
        <v>22.66625039025913</v>
      </c>
      <c r="L86" s="6">
        <f>+Lasten!L109/Lasten!L17*100</f>
        <v>20.01312335958005</v>
      </c>
      <c r="M86" s="6">
        <f>+Lasten!M109/Lasten!M17*100</f>
        <v>20.602526724975707</v>
      </c>
      <c r="N86" s="6">
        <f>+Lasten!N109/Lasten!N17*100</f>
        <v>21.632782719186782</v>
      </c>
      <c r="O86" s="6">
        <f>+Lasten!O109/Lasten!O17*100</f>
        <v>20.150659133709979</v>
      </c>
    </row>
    <row r="87" spans="1:15">
      <c r="A87" s="2" t="s">
        <v>12</v>
      </c>
      <c r="B87" s="6">
        <f>+Lasten!B110/Lasten!B18*100</f>
        <v>33.136631865637767</v>
      </c>
      <c r="C87" s="6">
        <f>+Lasten!C110/Lasten!C18*100</f>
        <v>20.940627084723147</v>
      </c>
      <c r="D87" s="6">
        <f>+Lasten!D110/Lasten!D18*100</f>
        <v>23.631684458247513</v>
      </c>
      <c r="E87" s="6">
        <f>+Lasten!E110/Lasten!E18*100</f>
        <v>22.425390887762298</v>
      </c>
      <c r="F87" s="6">
        <f>+Lasten!F110/Lasten!F18*100</f>
        <v>26.325342328233553</v>
      </c>
      <c r="G87" s="6">
        <f>+Lasten!G110/Lasten!G18*100</f>
        <v>27.109365190407004</v>
      </c>
      <c r="H87" s="6">
        <f>+Lasten!H110/Lasten!H18*100</f>
        <v>26.964587259244759</v>
      </c>
      <c r="I87" s="6">
        <f>+Lasten!I110/Lasten!I18*100</f>
        <v>26.097983627346178</v>
      </c>
      <c r="J87" s="6">
        <f>+Lasten!J110/Lasten!J18*100</f>
        <v>25.562912625118585</v>
      </c>
      <c r="K87" s="6">
        <f>+Lasten!K110/Lasten!K18*100</f>
        <v>26.159770147144425</v>
      </c>
      <c r="L87" s="6">
        <f>+Lasten!L110/Lasten!L18*100</f>
        <v>25.338692775701084</v>
      </c>
      <c r="M87" s="6">
        <f>+Lasten!M110/Lasten!M18*100</f>
        <v>24.754571046366909</v>
      </c>
      <c r="N87" s="6">
        <f>+Lasten!N110/Lasten!N18*100</f>
        <v>24.840701125541649</v>
      </c>
      <c r="O87" s="6">
        <f>+Lasten!O110/Lasten!O18*100</f>
        <v>21.228717999553918</v>
      </c>
    </row>
    <row r="88" spans="1:15" s="3" customFormat="1">
      <c r="A88" s="3" t="s">
        <v>14</v>
      </c>
      <c r="B88" s="8">
        <f>+Lasten!B111/Lasten!B19*100</f>
        <v>28.563432799625954</v>
      </c>
      <c r="C88" s="8">
        <f>+Lasten!C111/Lasten!C19*100</f>
        <v>19.703917386823672</v>
      </c>
      <c r="D88" s="8">
        <f>+Lasten!D111/Lasten!D19*100</f>
        <v>20.110987430818721</v>
      </c>
      <c r="E88" s="8">
        <f>+Lasten!E111/Lasten!E19*100</f>
        <v>19.289134084345353</v>
      </c>
      <c r="F88" s="8">
        <f>+Lasten!F111/Lasten!F19*100</f>
        <v>24.061682135765132</v>
      </c>
      <c r="G88" s="8">
        <f>+Lasten!G111/Lasten!G19*100</f>
        <v>22.936946566158248</v>
      </c>
      <c r="H88" s="8">
        <f>+Lasten!H111/Lasten!H19*100</f>
        <v>21.329214277142043</v>
      </c>
      <c r="I88" s="8">
        <f>+Lasten!I111/Lasten!I19*100</f>
        <v>20.926993396030298</v>
      </c>
      <c r="J88" s="8">
        <f>+Lasten!J111/Lasten!J19*100</f>
        <v>21.116089714401404</v>
      </c>
      <c r="K88" s="8">
        <f>+Lasten!K111/Lasten!K19*100</f>
        <v>20.515412434124471</v>
      </c>
      <c r="L88" s="8">
        <f>+Lasten!L111/Lasten!L19*100</f>
        <v>20.292139672870078</v>
      </c>
      <c r="M88" s="8">
        <f>+Lasten!M111/Lasten!M19*100</f>
        <v>20.578651176872683</v>
      </c>
      <c r="N88" s="8">
        <f>+Lasten!N111/Lasten!N19*100</f>
        <v>20.308406021541355</v>
      </c>
      <c r="O88" s="8">
        <f>+Lasten!O111/Lasten!O19*100</f>
        <v>19.698845925185029</v>
      </c>
    </row>
    <row r="89" spans="1:15">
      <c r="A89" s="2" t="s">
        <v>13</v>
      </c>
      <c r="B89" s="6">
        <f>+Lasten!B112/Lasten!B20*100</f>
        <v>37.86611221165338</v>
      </c>
      <c r="C89" s="6">
        <f>+Lasten!C112/Lasten!C20*100</f>
        <v>29.507107983917287</v>
      </c>
      <c r="D89" s="6">
        <f>+Lasten!D112/Lasten!D20*100</f>
        <v>25.803812775643763</v>
      </c>
      <c r="E89" s="6">
        <f>+Lasten!E112/Lasten!E20*100</f>
        <v>19.237807437253419</v>
      </c>
      <c r="F89" s="6">
        <f>+Lasten!F112/Lasten!F20*100</f>
        <v>21.378762722875912</v>
      </c>
      <c r="G89" s="6">
        <f>+Lasten!G112/Lasten!G20*100</f>
        <v>21.569170652047124</v>
      </c>
      <c r="H89" s="6">
        <f>+Lasten!H112/Lasten!H20*100</f>
        <v>21.640950639853749</v>
      </c>
      <c r="I89" s="6">
        <f>+Lasten!I112/Lasten!I20*100</f>
        <v>20.629212868647372</v>
      </c>
      <c r="J89" s="6">
        <f>+Lasten!J112/Lasten!J20*100</f>
        <v>20.875901875901878</v>
      </c>
      <c r="K89" s="6">
        <f>+Lasten!K112/Lasten!K20*100</f>
        <v>20.123648928423549</v>
      </c>
      <c r="L89" s="6">
        <f>+Lasten!L112/Lasten!L20*100</f>
        <v>16.868062943614333</v>
      </c>
      <c r="M89" s="6">
        <f>+Lasten!M112/Lasten!M20*100</f>
        <v>19.318725954790878</v>
      </c>
      <c r="N89" s="6">
        <f>+Lasten!N112/Lasten!N20*100</f>
        <v>18.838932890117533</v>
      </c>
      <c r="O89" s="6">
        <f>+Lasten!O112/Lasten!O20*100</f>
        <v>18.554346584884424</v>
      </c>
    </row>
    <row r="90" spans="1:15">
      <c r="A90" s="2" t="s">
        <v>64</v>
      </c>
      <c r="B90" s="31"/>
      <c r="C90" s="31"/>
      <c r="D90" s="31"/>
      <c r="E90" s="31"/>
      <c r="F90" s="31"/>
      <c r="G90" s="31"/>
      <c r="H90" s="6">
        <f>+Lasten!H113/Lasten!H21*100</f>
        <v>48.156712473572938</v>
      </c>
      <c r="I90" s="6">
        <f>+Lasten!I113/Lasten!I21*100</f>
        <v>31.769415532425938</v>
      </c>
      <c r="J90" s="6">
        <f>+Lasten!J113/Lasten!J21*100</f>
        <v>24.012855831037648</v>
      </c>
      <c r="K90" s="6">
        <f>+Lasten!K113/Lasten!K21*100</f>
        <v>31.086840703249862</v>
      </c>
      <c r="L90" s="6">
        <f>+Lasten!L113/Lasten!L21*100</f>
        <v>26.082320324162939</v>
      </c>
      <c r="M90" s="6">
        <f>+Lasten!M113/Lasten!M21*100</f>
        <v>25.185577942735947</v>
      </c>
      <c r="N90" s="6">
        <f>+Lasten!N113/Lasten!N21*100</f>
        <v>24.746192893401016</v>
      </c>
      <c r="O90" s="6">
        <f>+Lasten!O113/Lasten!O21*100</f>
        <v>25.033947623666343</v>
      </c>
    </row>
    <row r="91" spans="1:15">
      <c r="A91" s="2" t="s">
        <v>65</v>
      </c>
      <c r="B91" s="31"/>
      <c r="C91" s="31"/>
      <c r="D91" s="31"/>
      <c r="E91" s="31"/>
      <c r="F91" s="31"/>
      <c r="G91" s="31"/>
      <c r="H91" s="6">
        <f>+Lasten!H114/Lasten!H22*100</f>
        <v>27.62046696472926</v>
      </c>
      <c r="I91" s="6">
        <f>+Lasten!I114/Lasten!I22*100</f>
        <v>20.20725388601036</v>
      </c>
      <c r="J91" s="6">
        <f>+Lasten!J114/Lasten!J22*100</f>
        <v>19.685039370078741</v>
      </c>
      <c r="K91" s="6">
        <f>+Lasten!K114/Lasten!K22*100</f>
        <v>19.49685534591195</v>
      </c>
      <c r="L91" s="6">
        <f>+Lasten!L114/Lasten!L22*100</f>
        <v>18.834296724470136</v>
      </c>
      <c r="M91" s="6">
        <f>+Lasten!M114/Lasten!M22*100</f>
        <v>16.706254948535236</v>
      </c>
      <c r="N91" s="6">
        <f>+Lasten!N114/Lasten!N22*100</f>
        <v>20.544325092465392</v>
      </c>
      <c r="O91" s="6">
        <f>+Lasten!O114/Lasten!O22*100</f>
        <v>20.517316966242877</v>
      </c>
    </row>
    <row r="92" spans="1:15">
      <c r="A92" s="2" t="s">
        <v>66</v>
      </c>
      <c r="B92" s="31"/>
      <c r="C92" s="31"/>
      <c r="D92" s="31"/>
      <c r="E92" s="31"/>
      <c r="F92" s="31"/>
      <c r="G92" s="31"/>
      <c r="H92" s="6">
        <f>+Lasten!H115/Lasten!H23*100</f>
        <v>19.651029748283754</v>
      </c>
      <c r="I92" s="6">
        <f>+Lasten!I115/Lasten!I23*100</f>
        <v>16.656460502143293</v>
      </c>
      <c r="J92" s="6">
        <f>+Lasten!J115/Lasten!J23*100</f>
        <v>13.67212083071114</v>
      </c>
      <c r="K92" s="6">
        <f>+Lasten!K115/Lasten!K23*100</f>
        <v>18.575697211155379</v>
      </c>
      <c r="L92" s="6">
        <f>+Lasten!L115/Lasten!L23*100</f>
        <v>17.895756010973052</v>
      </c>
      <c r="M92" s="6">
        <f>+Lasten!M115/Lasten!M23*100</f>
        <v>15.812092471843508</v>
      </c>
      <c r="N92" s="6">
        <f>+Lasten!N115/Lasten!N23*100</f>
        <v>13.67954161906731</v>
      </c>
      <c r="O92" s="6">
        <f>+Lasten!O115/Lasten!O23*100</f>
        <v>13.958444326052211</v>
      </c>
    </row>
    <row r="93" spans="1:15">
      <c r="A93" s="2" t="s">
        <v>67</v>
      </c>
      <c r="B93" s="31"/>
      <c r="C93" s="31"/>
      <c r="D93" s="31"/>
      <c r="E93" s="31"/>
      <c r="F93" s="31"/>
      <c r="G93" s="31"/>
      <c r="H93" s="6">
        <f>+Lasten!H116/Lasten!H24*100</f>
        <v>17.704476607202963</v>
      </c>
      <c r="I93" s="6">
        <f>+Lasten!I116/Lasten!I24*100</f>
        <v>17.506710408589321</v>
      </c>
      <c r="J93" s="6">
        <f>+Lasten!J116/Lasten!J24*100</f>
        <v>20.80518018018018</v>
      </c>
      <c r="K93" s="6">
        <f>+Lasten!K116/Lasten!K24*100</f>
        <v>24.37644638724608</v>
      </c>
      <c r="L93" s="6">
        <f>+Lasten!L116/Lasten!L24*100</f>
        <v>21.002965758964681</v>
      </c>
      <c r="M93" s="6">
        <f>+Lasten!M116/Lasten!M24*100</f>
        <v>23.655621944595328</v>
      </c>
      <c r="N93" s="6">
        <f>+Lasten!N116/Lasten!N24*100</f>
        <v>24.160608555501739</v>
      </c>
      <c r="O93" s="6">
        <f>+Lasten!O116/Lasten!O24*100</f>
        <v>22.363083164300203</v>
      </c>
    </row>
    <row r="94" spans="1:15" s="3" customFormat="1">
      <c r="A94" s="3" t="str">
        <f>A25</f>
        <v>Totaal (incl. kleine universiteiten)</v>
      </c>
      <c r="B94" s="8">
        <f>+Lasten!B117/Lasten!B25*100</f>
        <v>28.699217552367685</v>
      </c>
      <c r="C94" s="8">
        <f>+Lasten!C117/Lasten!C25*100</f>
        <v>19.828871166971982</v>
      </c>
      <c r="D94" s="8">
        <f>+Lasten!D117/Lasten!D25*100</f>
        <v>20.183286288783524</v>
      </c>
      <c r="E94" s="8">
        <f>+Lasten!E117/Lasten!E25*100</f>
        <v>19.28847344000663</v>
      </c>
      <c r="F94" s="8">
        <f>+Lasten!F117/Lasten!F25*100</f>
        <v>24.026841208390586</v>
      </c>
      <c r="G94" s="8">
        <f>+Lasten!G117/Lasten!G25*100</f>
        <v>22.920507712934814</v>
      </c>
      <c r="H94" s="8">
        <f>+Lasten!H117/Lasten!H25*100</f>
        <v>21.400751943594639</v>
      </c>
      <c r="I94" s="8">
        <f>+Lasten!I117/Lasten!I25*100</f>
        <v>20.939108505205581</v>
      </c>
      <c r="J94" s="8">
        <f>+Lasten!J117/Lasten!J25*100</f>
        <v>21.111074881204068</v>
      </c>
      <c r="K94" s="8">
        <f>+Lasten!K117/Lasten!K25*100</f>
        <v>20.530505006816668</v>
      </c>
      <c r="L94" s="8">
        <f>+Lasten!L117/Lasten!L25*100</f>
        <v>20.263689670406439</v>
      </c>
      <c r="M94" s="8">
        <f>+Lasten!M117/Lasten!M25*100</f>
        <v>20.568871118257167</v>
      </c>
      <c r="N94" s="8">
        <f>+Lasten!N117/Lasten!N25*100</f>
        <v>20.297520136217855</v>
      </c>
      <c r="O94" s="8">
        <f>+Lasten!O117/Lasten!O25*100</f>
        <v>19.692161958433747</v>
      </c>
    </row>
    <row r="96" spans="1:15">
      <c r="A96" s="3" t="s">
        <v>75</v>
      </c>
    </row>
    <row r="97" spans="1:1">
      <c r="A97" s="2" t="s">
        <v>19</v>
      </c>
    </row>
    <row r="98" spans="1:1">
      <c r="A98" s="2" t="s">
        <v>78</v>
      </c>
    </row>
    <row r="99" spans="1:1">
      <c r="A99" s="2" t="s">
        <v>35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selection activeCell="O4" sqref="O4"/>
    </sheetView>
  </sheetViews>
  <sheetFormatPr defaultRowHeight="12.75"/>
  <cols>
    <col min="1" max="1" width="24.7109375" style="2" customWidth="1"/>
    <col min="2" max="2" width="14.5703125" style="2" customWidth="1"/>
    <col min="3" max="5" width="7.7109375" style="2" customWidth="1"/>
    <col min="6" max="6" width="7.85546875" style="2" customWidth="1"/>
    <col min="7" max="16" width="7.7109375" style="2" customWidth="1"/>
    <col min="17" max="16384" width="9.140625" style="2"/>
  </cols>
  <sheetData>
    <row r="1" spans="1:15" ht="15.75">
      <c r="A1" s="1" t="s">
        <v>52</v>
      </c>
    </row>
    <row r="3" spans="1:15" s="3" customFormat="1">
      <c r="B3" s="20">
        <f>+baten!G5</f>
        <v>2004</v>
      </c>
      <c r="C3" s="20">
        <f>+baten!H5</f>
        <v>2005</v>
      </c>
      <c r="D3" s="20">
        <f>+baten!I5</f>
        <v>2006</v>
      </c>
      <c r="E3" s="20">
        <f>+baten!J5</f>
        <v>2007</v>
      </c>
      <c r="F3" s="20">
        <f>+baten!K5</f>
        <v>2008</v>
      </c>
      <c r="G3" s="20">
        <f>+baten!L5</f>
        <v>2009</v>
      </c>
      <c r="H3" s="20">
        <f>+baten!M5</f>
        <v>2010</v>
      </c>
      <c r="I3" s="20">
        <f>+baten!N5</f>
        <v>2011</v>
      </c>
      <c r="J3" s="20">
        <f>+baten!O5</f>
        <v>2012</v>
      </c>
      <c r="K3" s="20">
        <f>+baten!P5</f>
        <v>2013</v>
      </c>
      <c r="L3" s="20">
        <f>+baten!Q5</f>
        <v>2014</v>
      </c>
      <c r="M3" s="20">
        <v>2015</v>
      </c>
      <c r="N3" s="20">
        <v>2016</v>
      </c>
      <c r="O3" s="3">
        <v>2017</v>
      </c>
    </row>
    <row r="4" spans="1:15" s="3" customFormat="1">
      <c r="A4" s="3" t="s">
        <v>23</v>
      </c>
      <c r="B4" s="34">
        <f>+baten!G25</f>
        <v>4237.8010000000004</v>
      </c>
      <c r="C4" s="34">
        <f>+baten!H25</f>
        <v>4411.201</v>
      </c>
      <c r="D4" s="34">
        <f>+baten!I25</f>
        <v>4565.1750000000002</v>
      </c>
      <c r="E4" s="34">
        <f>+baten!J25</f>
        <v>4769.2270000000008</v>
      </c>
      <c r="F4" s="34">
        <f>+baten!K25</f>
        <v>5473.5030000000006</v>
      </c>
      <c r="G4" s="34">
        <f>+baten!L25</f>
        <v>5737.7109999999993</v>
      </c>
      <c r="H4" s="34">
        <f>+baten!M25</f>
        <v>5900.5239999999994</v>
      </c>
      <c r="I4" s="34">
        <f>+baten!N25</f>
        <v>6099.723</v>
      </c>
      <c r="J4" s="34">
        <f>+baten!O25</f>
        <v>6180.2739999999985</v>
      </c>
      <c r="K4" s="34">
        <f>+baten!P25</f>
        <v>6305.2649999999985</v>
      </c>
      <c r="L4" s="34">
        <f>+baten!Q25</f>
        <v>6373.1659999999993</v>
      </c>
      <c r="M4" s="34">
        <f>+baten!R25</f>
        <v>6638.8262619999996</v>
      </c>
      <c r="N4" s="34">
        <v>6802.8890090000004</v>
      </c>
      <c r="O4" s="34">
        <f>baten!T25</f>
        <v>6956.9599999999991</v>
      </c>
    </row>
    <row r="5" spans="1:15">
      <c r="A5" s="2" t="s">
        <v>16</v>
      </c>
      <c r="B5" s="35">
        <f>+baten!G48</f>
        <v>2586.8770000000004</v>
      </c>
      <c r="C5" s="35">
        <f>+baten!H48</f>
        <v>2677.3910000000001</v>
      </c>
      <c r="D5" s="35">
        <f>+baten!I48</f>
        <v>2743.2670000000007</v>
      </c>
      <c r="E5" s="35">
        <f>+baten!J48</f>
        <v>2816.6099999999997</v>
      </c>
      <c r="F5" s="35">
        <f>+baten!K48</f>
        <v>3197.5570000000007</v>
      </c>
      <c r="G5" s="35">
        <f>+baten!L48</f>
        <v>3340.1069999999995</v>
      </c>
      <c r="H5" s="35">
        <f>+baten!M48</f>
        <v>3354.4860000000008</v>
      </c>
      <c r="I5" s="35">
        <f>+baten!N48</f>
        <v>3441.7950000000005</v>
      </c>
      <c r="J5" s="35">
        <f>+baten!O48</f>
        <v>3465.1150000000002</v>
      </c>
      <c r="K5" s="35">
        <f>+baten!P48</f>
        <v>3584.7850000000003</v>
      </c>
      <c r="L5" s="35">
        <f>+baten!Q48</f>
        <v>3626.0229999999997</v>
      </c>
      <c r="M5" s="35">
        <f>+baten!R48</f>
        <v>3696.652</v>
      </c>
      <c r="N5" s="35">
        <v>3802.383519</v>
      </c>
      <c r="O5" s="34">
        <f>baten!T48</f>
        <v>3900.9409999999998</v>
      </c>
    </row>
    <row r="6" spans="1:15">
      <c r="A6" s="2" t="s">
        <v>17</v>
      </c>
      <c r="B6" s="35">
        <f>+baten!G71</f>
        <v>926.23399999999992</v>
      </c>
      <c r="C6" s="35">
        <f>+baten!H71</f>
        <v>969.1049999999999</v>
      </c>
      <c r="D6" s="35">
        <f>+baten!I71</f>
        <v>1013.299</v>
      </c>
      <c r="E6" s="35">
        <f>+baten!J71</f>
        <v>1086.4490000000001</v>
      </c>
      <c r="F6" s="35">
        <f>+baten!K71</f>
        <v>1298.9620000000004</v>
      </c>
      <c r="G6" s="35">
        <f>+baten!L71</f>
        <v>1436.1480000000001</v>
      </c>
      <c r="H6" s="35">
        <f>+baten!M71</f>
        <v>1526.5410000000004</v>
      </c>
      <c r="I6" s="35">
        <f>+baten!N71</f>
        <v>1599.7719999999999</v>
      </c>
      <c r="J6" s="35">
        <f>+baten!O71</f>
        <v>1649.5070000000003</v>
      </c>
      <c r="K6" s="35">
        <f>+baten!P71</f>
        <v>1656.8639999999998</v>
      </c>
      <c r="L6" s="35">
        <f>+baten!Q71</f>
        <v>1712.2069999999999</v>
      </c>
      <c r="M6" s="35">
        <f>+baten!R71</f>
        <v>1837.97</v>
      </c>
      <c r="N6" s="35">
        <v>1820.0510710000001</v>
      </c>
      <c r="O6" s="34">
        <f>baten!T71</f>
        <v>1865.0309999999999</v>
      </c>
    </row>
    <row r="7" spans="1:15">
      <c r="A7" s="2" t="s">
        <v>24</v>
      </c>
      <c r="B7" s="35">
        <f>+baten!G94</f>
        <v>296.11500000000001</v>
      </c>
      <c r="C7" s="35">
        <f>+baten!H94</f>
        <v>313.52899999999994</v>
      </c>
      <c r="D7" s="35">
        <f>+baten!I94</f>
        <v>330.61200000000002</v>
      </c>
      <c r="E7" s="35">
        <f>+baten!J94</f>
        <v>344.19900000000001</v>
      </c>
      <c r="F7" s="35">
        <f>+baten!K94</f>
        <v>356.83800000000002</v>
      </c>
      <c r="G7" s="35">
        <f>+baten!L94</f>
        <v>421.27800000000002</v>
      </c>
      <c r="H7" s="35">
        <f>+baten!M94</f>
        <v>465.80400000000003</v>
      </c>
      <c r="I7" s="35">
        <f>+baten!N94</f>
        <v>489.80900000000003</v>
      </c>
      <c r="J7" s="35">
        <f>+baten!O94</f>
        <v>520.80200000000013</v>
      </c>
      <c r="K7" s="35">
        <f>+baten!P94</f>
        <v>540.63400000000001</v>
      </c>
      <c r="L7" s="35">
        <f>+baten!Q94</f>
        <v>535.89400000000012</v>
      </c>
      <c r="M7" s="35">
        <f>+baten!R94</f>
        <v>579.51899999999989</v>
      </c>
      <c r="N7" s="35">
        <v>613.57198700000004</v>
      </c>
      <c r="O7" s="34">
        <f>baten!T94</f>
        <v>656.71300000000019</v>
      </c>
    </row>
    <row r="8" spans="1:15">
      <c r="A8" s="2" t="s">
        <v>68</v>
      </c>
      <c r="B8" s="35">
        <f t="shared" ref="B8" si="0">+B4-B5-B6-B7</f>
        <v>428.57500000000005</v>
      </c>
      <c r="C8" s="35">
        <f t="shared" ref="C8:K8" si="1">+C4-C5-C6-C7</f>
        <v>451.1760000000001</v>
      </c>
      <c r="D8" s="35">
        <f t="shared" si="1"/>
        <v>477.99699999999945</v>
      </c>
      <c r="E8" s="35">
        <f t="shared" si="1"/>
        <v>521.96900000000096</v>
      </c>
      <c r="F8" s="35">
        <f t="shared" si="1"/>
        <v>620.1459999999995</v>
      </c>
      <c r="G8" s="35">
        <f t="shared" si="1"/>
        <v>540.17799999999966</v>
      </c>
      <c r="H8" s="35">
        <f t="shared" si="1"/>
        <v>553.69299999999816</v>
      </c>
      <c r="I8" s="35">
        <f t="shared" si="1"/>
        <v>568.34699999999953</v>
      </c>
      <c r="J8" s="35">
        <f t="shared" si="1"/>
        <v>544.84999999999786</v>
      </c>
      <c r="K8" s="35">
        <f t="shared" si="1"/>
        <v>522.98199999999838</v>
      </c>
      <c r="L8" s="35">
        <f t="shared" ref="L8:M8" si="2">+L4-L5-L6-L7</f>
        <v>499.04199999999958</v>
      </c>
      <c r="M8" s="35">
        <f t="shared" si="2"/>
        <v>524.68526199999963</v>
      </c>
      <c r="N8" s="35">
        <v>566.9</v>
      </c>
      <c r="O8" s="34">
        <f>baten!T117+baten!T140</f>
        <v>534.24600000000009</v>
      </c>
    </row>
    <row r="9" spans="1:15">
      <c r="B9" s="10"/>
      <c r="C9" s="10"/>
      <c r="D9" s="10"/>
      <c r="E9" s="10"/>
      <c r="F9" s="10"/>
      <c r="G9" s="10"/>
      <c r="H9" s="10"/>
      <c r="I9" s="10"/>
      <c r="J9" s="10"/>
    </row>
    <row r="10" spans="1:15">
      <c r="A10" s="3" t="s">
        <v>27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</row>
    <row r="11" spans="1:15">
      <c r="A11" s="3" t="s">
        <v>23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</row>
    <row r="12" spans="1:15">
      <c r="A12" s="2" t="s">
        <v>16</v>
      </c>
      <c r="B12" s="10">
        <f t="shared" ref="B12:M12" si="5">+B5/$B5*100</f>
        <v>100</v>
      </c>
      <c r="C12" s="10">
        <f t="shared" si="5"/>
        <v>103.49896806071568</v>
      </c>
      <c r="D12" s="10">
        <f t="shared" si="5"/>
        <v>106.04551356713134</v>
      </c>
      <c r="E12" s="10">
        <f t="shared" si="5"/>
        <v>108.88070828261256</v>
      </c>
      <c r="F12" s="10">
        <f t="shared" si="5"/>
        <v>123.60684330951956</v>
      </c>
      <c r="G12" s="10">
        <f t="shared" si="5"/>
        <v>129.1173488341347</v>
      </c>
      <c r="H12" s="10">
        <f t="shared" si="5"/>
        <v>129.67319281125467</v>
      </c>
      <c r="I12" s="10">
        <f t="shared" si="5"/>
        <v>133.04826630721135</v>
      </c>
      <c r="J12" s="10">
        <f t="shared" si="5"/>
        <v>133.94973939619084</v>
      </c>
      <c r="K12" s="10">
        <f t="shared" si="5"/>
        <v>138.57578075803372</v>
      </c>
      <c r="L12" s="10">
        <f t="shared" si="5"/>
        <v>140.1699037101493</v>
      </c>
      <c r="M12" s="10">
        <f t="shared" si="5"/>
        <v>142.90018427625279</v>
      </c>
      <c r="N12" s="10">
        <f t="shared" ref="N12:O12" si="6">+N5/$B5*100</f>
        <v>146.9874106499845</v>
      </c>
      <c r="O12" s="10">
        <f t="shared" si="6"/>
        <v>150.79731274428585</v>
      </c>
    </row>
    <row r="13" spans="1:15">
      <c r="A13" s="2" t="s">
        <v>17</v>
      </c>
      <c r="B13" s="10">
        <f t="shared" ref="B13:M13" si="7">+B6/$B6*100</f>
        <v>100</v>
      </c>
      <c r="C13" s="10">
        <f t="shared" si="7"/>
        <v>104.6285279961651</v>
      </c>
      <c r="D13" s="10">
        <f t="shared" si="7"/>
        <v>109.39989246777813</v>
      </c>
      <c r="E13" s="10">
        <f t="shared" si="7"/>
        <v>117.29746478751591</v>
      </c>
      <c r="F13" s="10">
        <f t="shared" si="7"/>
        <v>140.24123493631205</v>
      </c>
      <c r="G13" s="10">
        <f t="shared" si="7"/>
        <v>155.05239496714657</v>
      </c>
      <c r="H13" s="10">
        <f t="shared" si="7"/>
        <v>164.81159188714736</v>
      </c>
      <c r="I13" s="10">
        <f t="shared" si="7"/>
        <v>172.71790929721865</v>
      </c>
      <c r="J13" s="10">
        <f t="shared" si="7"/>
        <v>178.08750272609302</v>
      </c>
      <c r="K13" s="10">
        <f t="shared" si="7"/>
        <v>178.88179444935079</v>
      </c>
      <c r="L13" s="10">
        <f t="shared" si="7"/>
        <v>184.85685042872535</v>
      </c>
      <c r="M13" s="10">
        <f t="shared" si="7"/>
        <v>198.4347367943738</v>
      </c>
      <c r="N13" s="10">
        <f t="shared" ref="N13:O13" si="8">+N6/$B6*100</f>
        <v>196.50013614270264</v>
      </c>
      <c r="O13" s="10">
        <f t="shared" si="8"/>
        <v>201.35635271432491</v>
      </c>
    </row>
    <row r="14" spans="1:15">
      <c r="A14" s="2" t="s">
        <v>24</v>
      </c>
      <c r="B14" s="10">
        <f t="shared" ref="B14:M14" si="9">+B7/$B7*100</f>
        <v>100</v>
      </c>
      <c r="C14" s="10">
        <f t="shared" si="9"/>
        <v>105.88082332877427</v>
      </c>
      <c r="D14" s="10">
        <f t="shared" si="9"/>
        <v>111.64986576161289</v>
      </c>
      <c r="E14" s="10">
        <f t="shared" si="9"/>
        <v>116.23828580112456</v>
      </c>
      <c r="F14" s="10">
        <f t="shared" si="9"/>
        <v>120.50655995137025</v>
      </c>
      <c r="G14" s="10">
        <f t="shared" si="9"/>
        <v>142.26837546223595</v>
      </c>
      <c r="H14" s="10">
        <f t="shared" si="9"/>
        <v>157.30510105871031</v>
      </c>
      <c r="I14" s="10">
        <f t="shared" si="9"/>
        <v>165.41174881380545</v>
      </c>
      <c r="J14" s="10">
        <f t="shared" si="9"/>
        <v>175.87829052901748</v>
      </c>
      <c r="K14" s="10">
        <f t="shared" si="9"/>
        <v>182.57568849940057</v>
      </c>
      <c r="L14" s="10">
        <f t="shared" si="9"/>
        <v>180.97495905307065</v>
      </c>
      <c r="M14" s="10">
        <f t="shared" si="9"/>
        <v>195.7074109720885</v>
      </c>
      <c r="N14" s="10">
        <f t="shared" ref="N14:O14" si="10">+N7/$B7*100</f>
        <v>207.20733059790959</v>
      </c>
      <c r="O14" s="10">
        <f t="shared" si="10"/>
        <v>221.77633689613839</v>
      </c>
    </row>
    <row r="15" spans="1:15">
      <c r="A15" s="2" t="s">
        <v>68</v>
      </c>
      <c r="B15" s="10">
        <f t="shared" ref="B15:M15" si="11">+B8/$B8*100</f>
        <v>100</v>
      </c>
      <c r="C15" s="10">
        <f t="shared" si="11"/>
        <v>105.27352272064401</v>
      </c>
      <c r="D15" s="10">
        <f t="shared" si="11"/>
        <v>111.53170390246734</v>
      </c>
      <c r="E15" s="10">
        <f t="shared" si="11"/>
        <v>121.79175173540241</v>
      </c>
      <c r="F15" s="10">
        <f t="shared" si="11"/>
        <v>144.69952750393733</v>
      </c>
      <c r="G15" s="10">
        <f t="shared" si="11"/>
        <v>126.04048299597494</v>
      </c>
      <c r="H15" s="10">
        <f t="shared" si="11"/>
        <v>129.19395671702691</v>
      </c>
      <c r="I15" s="10">
        <f t="shared" si="11"/>
        <v>132.61319489004245</v>
      </c>
      <c r="J15" s="10">
        <f t="shared" si="11"/>
        <v>127.13060724493911</v>
      </c>
      <c r="K15" s="10">
        <f t="shared" si="11"/>
        <v>122.02811643236267</v>
      </c>
      <c r="L15" s="10">
        <f t="shared" si="11"/>
        <v>116.44216298197503</v>
      </c>
      <c r="M15" s="10">
        <f t="shared" si="11"/>
        <v>122.42554092049222</v>
      </c>
      <c r="N15" s="10">
        <f t="shared" ref="N15:O15" si="12">+N8/$B8*100</f>
        <v>132.27556437029691</v>
      </c>
      <c r="O15" s="10">
        <f t="shared" si="12"/>
        <v>124.65636119699003</v>
      </c>
    </row>
    <row r="16" spans="1: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75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77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76</v>
      </c>
    </row>
    <row r="20" spans="1:15">
      <c r="A20" s="2" t="s">
        <v>19</v>
      </c>
    </row>
    <row r="21" spans="1:15">
      <c r="A21" s="2" t="s">
        <v>78</v>
      </c>
    </row>
    <row r="22" spans="1:15">
      <c r="A22" s="2" t="s">
        <v>84</v>
      </c>
    </row>
    <row r="24" spans="1:15">
      <c r="A24" s="3" t="s">
        <v>87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O6" sqref="O6:O9"/>
    </sheetView>
  </sheetViews>
  <sheetFormatPr defaultRowHeight="12.75"/>
  <cols>
    <col min="1" max="1" width="12.85546875" style="2" customWidth="1"/>
    <col min="2" max="11" width="10.42578125" style="2" bestFit="1" customWidth="1"/>
    <col min="12" max="16384" width="9.140625" style="2"/>
  </cols>
  <sheetData>
    <row r="1" spans="1:15" ht="15.75">
      <c r="A1" s="1" t="s">
        <v>59</v>
      </c>
    </row>
    <row r="2" spans="1:15" ht="15.75">
      <c r="A2" s="1"/>
    </row>
    <row r="3" spans="1:15">
      <c r="A3" s="3" t="s">
        <v>60</v>
      </c>
    </row>
    <row r="4" spans="1:15">
      <c r="B4" s="3">
        <v>2004</v>
      </c>
      <c r="C4" s="20">
        <v>2005</v>
      </c>
      <c r="D4" s="20">
        <v>2006</v>
      </c>
      <c r="E4" s="20">
        <v>2007</v>
      </c>
      <c r="F4" s="20">
        <v>2008</v>
      </c>
      <c r="G4" s="20">
        <v>2009</v>
      </c>
      <c r="H4" s="20">
        <v>2010</v>
      </c>
      <c r="I4" s="20">
        <v>2011</v>
      </c>
      <c r="J4" s="20">
        <v>2012</v>
      </c>
      <c r="K4" s="20">
        <v>2013</v>
      </c>
      <c r="L4" s="20">
        <v>2014</v>
      </c>
      <c r="M4" s="3">
        <v>2015</v>
      </c>
      <c r="N4" s="3">
        <v>2016</v>
      </c>
      <c r="O4" s="3">
        <v>2017</v>
      </c>
    </row>
    <row r="5" spans="1:15" s="3" customFormat="1">
      <c r="A5" s="3" t="s">
        <v>56</v>
      </c>
      <c r="B5" s="8">
        <f>+Lasten!B25</f>
        <v>4184.6890000000003</v>
      </c>
      <c r="C5" s="8">
        <f>+Lasten!C25</f>
        <v>4370.8590000000004</v>
      </c>
      <c r="D5" s="8">
        <f>+Lasten!D25</f>
        <v>4427.7179999999998</v>
      </c>
      <c r="E5" s="8">
        <f>+Lasten!E25</f>
        <v>4627.7120000000004</v>
      </c>
      <c r="F5" s="8">
        <f>+Lasten!F25</f>
        <v>5333.7390000000005</v>
      </c>
      <c r="G5" s="8">
        <f>+Lasten!G25</f>
        <v>5706.4529999999995</v>
      </c>
      <c r="H5" s="8">
        <f>+Lasten!H25</f>
        <v>5836.6080000000002</v>
      </c>
      <c r="I5" s="8">
        <f>+Lasten!I25</f>
        <v>6004.9930000000013</v>
      </c>
      <c r="J5" s="8">
        <f>+Lasten!J25</f>
        <v>6041.6629999999986</v>
      </c>
      <c r="K5" s="8">
        <f>+Lasten!K25</f>
        <v>6140.8279999999995</v>
      </c>
      <c r="L5" s="8">
        <f>+Lasten!L25</f>
        <v>6206.6139999999996</v>
      </c>
      <c r="M5" s="8">
        <f>+Lasten!M25</f>
        <v>6490.6089999999995</v>
      </c>
      <c r="N5" s="8">
        <v>6653.7107879999994</v>
      </c>
      <c r="O5" s="8">
        <f>Lasten!O25</f>
        <v>6863.934000000002</v>
      </c>
    </row>
    <row r="6" spans="1:15">
      <c r="A6" s="2" t="s">
        <v>53</v>
      </c>
      <c r="B6" s="6">
        <f>+Lasten!B48</f>
        <v>2717.0829999999996</v>
      </c>
      <c r="C6" s="6">
        <f>+Lasten!C48</f>
        <v>2817.9930000000004</v>
      </c>
      <c r="D6" s="6">
        <f>+Lasten!D48</f>
        <v>2760.1840000000002</v>
      </c>
      <c r="E6" s="6">
        <f>+Lasten!E48</f>
        <v>2913.43</v>
      </c>
      <c r="F6" s="6">
        <f>+Lasten!F48</f>
        <v>3308.5210000000006</v>
      </c>
      <c r="G6" s="6">
        <f>+Lasten!G48</f>
        <v>3642.9249999999997</v>
      </c>
      <c r="H6" s="6">
        <f>+Lasten!H48</f>
        <v>3822.322000000001</v>
      </c>
      <c r="I6" s="6">
        <f>+Lasten!I48</f>
        <v>3875.4560000000001</v>
      </c>
      <c r="J6" s="6">
        <f>+Lasten!J48</f>
        <v>3924.0099999999998</v>
      </c>
      <c r="K6" s="6">
        <f>+Lasten!K48</f>
        <v>4039.7599999999998</v>
      </c>
      <c r="L6" s="6">
        <f>+Lasten!L48</f>
        <v>4078.596</v>
      </c>
      <c r="M6" s="6">
        <f>+Lasten!M48</f>
        <v>4251.1869999999999</v>
      </c>
      <c r="N6" s="6">
        <v>4380.638778999999</v>
      </c>
      <c r="O6" s="6">
        <f>Lasten!O48</f>
        <v>4610.2039999999988</v>
      </c>
    </row>
    <row r="7" spans="1:15">
      <c r="A7" s="2" t="s">
        <v>54</v>
      </c>
      <c r="B7" s="6">
        <f>+Lasten!B71</f>
        <v>266.63299999999998</v>
      </c>
      <c r="C7" s="6">
        <f>+Lasten!C71</f>
        <v>263.74700000000007</v>
      </c>
      <c r="D7" s="6">
        <f>+Lasten!D71</f>
        <v>275.63100000000003</v>
      </c>
      <c r="E7" s="6">
        <f>+Lasten!E71</f>
        <v>275.83600000000001</v>
      </c>
      <c r="F7" s="6">
        <f>+Lasten!F71</f>
        <v>327.46800000000002</v>
      </c>
      <c r="G7" s="6">
        <f>+Lasten!G71</f>
        <v>312.63800000000003</v>
      </c>
      <c r="H7" s="6">
        <f>+Lasten!H71</f>
        <v>332.31899999999996</v>
      </c>
      <c r="I7" s="6">
        <f>+Lasten!I71</f>
        <v>400.67700000000002</v>
      </c>
      <c r="J7" s="6">
        <f>+Lasten!J71</f>
        <v>387.71699999999998</v>
      </c>
      <c r="K7" s="6">
        <f>+Lasten!K71</f>
        <v>384.34</v>
      </c>
      <c r="L7" s="6">
        <f>+Lasten!L71</f>
        <v>402.108</v>
      </c>
      <c r="M7" s="6">
        <f>+Lasten!M71</f>
        <v>403.83500000000004</v>
      </c>
      <c r="N7" s="6">
        <v>443.42015899999984</v>
      </c>
      <c r="O7" s="6">
        <f>Lasten!O71</f>
        <v>439.572</v>
      </c>
    </row>
    <row r="8" spans="1:15">
      <c r="A8" s="2" t="s">
        <v>55</v>
      </c>
      <c r="B8" s="6">
        <f>+Lasten!B94</f>
        <v>0</v>
      </c>
      <c r="C8" s="6">
        <f>+Lasten!C94</f>
        <v>422.42699999999996</v>
      </c>
      <c r="D8" s="6">
        <f>+Lasten!D94</f>
        <v>498.24399999999997</v>
      </c>
      <c r="E8" s="6">
        <f>+Lasten!E94</f>
        <v>545.83100000000002</v>
      </c>
      <c r="F8" s="6">
        <f>+Lasten!F94</f>
        <v>416.22100000000006</v>
      </c>
      <c r="G8" s="6">
        <f>+Lasten!G94</f>
        <v>442.94199999999989</v>
      </c>
      <c r="H8" s="6">
        <f>+Lasten!H94</f>
        <v>432.89100000000002</v>
      </c>
      <c r="I8" s="6">
        <f>+Lasten!I94</f>
        <v>471.46699999999998</v>
      </c>
      <c r="J8" s="6">
        <f>+Lasten!J94</f>
        <v>454.47799999999995</v>
      </c>
      <c r="K8" s="6">
        <f>+Lasten!K94</f>
        <v>455.98200000000003</v>
      </c>
      <c r="L8" s="6">
        <f>+Lasten!L94</f>
        <v>468.22199999999992</v>
      </c>
      <c r="M8" s="6">
        <f>+Lasten!M94</f>
        <v>500.46199999999999</v>
      </c>
      <c r="N8" s="6">
        <v>479.11356299999994</v>
      </c>
      <c r="O8" s="6">
        <f>Lasten!O94</f>
        <v>462.50200000000007</v>
      </c>
    </row>
    <row r="9" spans="1:15">
      <c r="A9" s="2" t="s">
        <v>32</v>
      </c>
      <c r="B9" s="6">
        <f>+Lasten!B117</f>
        <v>1200.9729999999997</v>
      </c>
      <c r="C9" s="6">
        <f>+Lasten!C117</f>
        <v>866.69200000000001</v>
      </c>
      <c r="D9" s="6">
        <f>+Lasten!D117</f>
        <v>893.65900000000011</v>
      </c>
      <c r="E9" s="6">
        <f>+Lasten!E117</f>
        <v>892.61499999999978</v>
      </c>
      <c r="F9" s="6">
        <f>+Lasten!F117</f>
        <v>1281.529</v>
      </c>
      <c r="G9" s="6">
        <f>+Lasten!G117</f>
        <v>1307.9480000000001</v>
      </c>
      <c r="H9" s="6">
        <f>+Lasten!H117</f>
        <v>1249.0780000000002</v>
      </c>
      <c r="I9" s="6">
        <f>+Lasten!I117</f>
        <v>1257.3920000000001</v>
      </c>
      <c r="J9" s="6">
        <f>+Lasten!J117</f>
        <v>1275.46</v>
      </c>
      <c r="K9" s="6">
        <f>+Lasten!K117</f>
        <v>1260.7429999999997</v>
      </c>
      <c r="L9" s="6">
        <f>+Lasten!L117</f>
        <v>1257.6889999999999</v>
      </c>
      <c r="M9" s="6">
        <f>+Lasten!M117</f>
        <v>1335.0450000000003</v>
      </c>
      <c r="N9" s="6">
        <v>1350.5382869999996</v>
      </c>
      <c r="O9" s="6">
        <f>Lasten!O117</f>
        <v>1351.6570000000002</v>
      </c>
    </row>
    <row r="11" spans="1:15">
      <c r="A11" s="3" t="s">
        <v>57</v>
      </c>
    </row>
    <row r="12" spans="1:15">
      <c r="B12" s="3">
        <v>2004</v>
      </c>
      <c r="C12" s="20">
        <v>2005</v>
      </c>
      <c r="D12" s="20">
        <v>2006</v>
      </c>
      <c r="E12" s="20">
        <v>2007</v>
      </c>
      <c r="F12" s="20">
        <v>2008</v>
      </c>
      <c r="G12" s="20">
        <v>2009</v>
      </c>
      <c r="H12" s="20">
        <v>2010</v>
      </c>
      <c r="I12" s="20">
        <v>2011</v>
      </c>
      <c r="J12" s="20">
        <v>2012</v>
      </c>
      <c r="K12" s="20">
        <v>2013</v>
      </c>
      <c r="L12" s="20">
        <v>2014</v>
      </c>
      <c r="M12" s="3">
        <v>2015</v>
      </c>
      <c r="N12" s="3">
        <v>2016</v>
      </c>
      <c r="O12" s="3">
        <v>2017</v>
      </c>
    </row>
    <row r="13" spans="1:15">
      <c r="A13" s="3" t="s">
        <v>56</v>
      </c>
      <c r="B13" s="28">
        <f>+B5/$C5*100</f>
        <v>95.740654182621768</v>
      </c>
      <c r="C13" s="2">
        <f>+C5/$C5*100</f>
        <v>100</v>
      </c>
      <c r="D13" s="28">
        <f t="shared" ref="D13:K13" si="0">+D5/$C5*100</f>
        <v>101.30086557356344</v>
      </c>
      <c r="E13" s="28">
        <f t="shared" si="0"/>
        <v>105.87648789402724</v>
      </c>
      <c r="F13" s="28">
        <f t="shared" si="0"/>
        <v>122.02953698575041</v>
      </c>
      <c r="G13" s="28">
        <f t="shared" si="0"/>
        <v>130.55678529094621</v>
      </c>
      <c r="H13" s="28">
        <f t="shared" si="0"/>
        <v>133.53457524024452</v>
      </c>
      <c r="I13" s="28">
        <f t="shared" si="0"/>
        <v>137.38702163579288</v>
      </c>
      <c r="J13" s="28">
        <f t="shared" si="0"/>
        <v>138.22598715721551</v>
      </c>
      <c r="K13" s="28">
        <f t="shared" si="0"/>
        <v>140.4947631575395</v>
      </c>
      <c r="L13" s="28">
        <f t="shared" ref="L13:M13" si="1">+L5/$C5*100</f>
        <v>141.99986776054774</v>
      </c>
      <c r="M13" s="28">
        <f t="shared" si="1"/>
        <v>148.49733198897513</v>
      </c>
      <c r="N13" s="28">
        <f t="shared" ref="N13:O13" si="2">+N5/$C5*100</f>
        <v>152.22890484456258</v>
      </c>
      <c r="O13" s="28">
        <f t="shared" si="2"/>
        <v>157.03855923972841</v>
      </c>
    </row>
    <row r="14" spans="1:15">
      <c r="A14" s="2" t="s">
        <v>53</v>
      </c>
      <c r="B14" s="28">
        <f t="shared" ref="B14" si="3">+B6/$C6*100</f>
        <v>96.419082659183303</v>
      </c>
      <c r="C14" s="2">
        <f t="shared" ref="C14:K16" si="4">+C6/$C6*100</f>
        <v>100</v>
      </c>
      <c r="D14" s="28">
        <f t="shared" si="4"/>
        <v>97.948575457781473</v>
      </c>
      <c r="E14" s="28">
        <f t="shared" si="4"/>
        <v>103.38670110252224</v>
      </c>
      <c r="F14" s="28">
        <f t="shared" si="4"/>
        <v>117.40699852696584</v>
      </c>
      <c r="G14" s="28">
        <f t="shared" si="4"/>
        <v>129.27374198587432</v>
      </c>
      <c r="H14" s="28">
        <f t="shared" si="4"/>
        <v>135.6398685163519</v>
      </c>
      <c r="I14" s="28">
        <f t="shared" si="4"/>
        <v>137.525394846616</v>
      </c>
      <c r="J14" s="28">
        <f t="shared" si="4"/>
        <v>139.24839415853762</v>
      </c>
      <c r="K14" s="28">
        <f t="shared" si="4"/>
        <v>143.3559274277828</v>
      </c>
      <c r="L14" s="28">
        <f t="shared" ref="L14:M14" si="5">+L6/$C6*100</f>
        <v>144.73407137633058</v>
      </c>
      <c r="M14" s="28">
        <f t="shared" si="5"/>
        <v>150.85867849920135</v>
      </c>
      <c r="N14" s="28">
        <f t="shared" ref="N14:O14" si="6">+N6/$C6*100</f>
        <v>155.45243650356826</v>
      </c>
      <c r="O14" s="28">
        <f t="shared" si="6"/>
        <v>163.59884499358225</v>
      </c>
    </row>
    <row r="15" spans="1:15">
      <c r="A15" s="2" t="s">
        <v>54</v>
      </c>
      <c r="B15" s="28">
        <f t="shared" ref="B15" si="7">+B7/$C7*100</f>
        <v>101.09423045570183</v>
      </c>
      <c r="C15" s="2">
        <f t="shared" si="4"/>
        <v>100</v>
      </c>
      <c r="D15" s="28">
        <f t="shared" si="4"/>
        <v>104.5058332417051</v>
      </c>
      <c r="E15" s="28">
        <f t="shared" si="4"/>
        <v>104.58355924427573</v>
      </c>
      <c r="F15" s="28">
        <f t="shared" si="4"/>
        <v>124.15989565758092</v>
      </c>
      <c r="G15" s="28">
        <f t="shared" si="4"/>
        <v>118.53708288625083</v>
      </c>
      <c r="H15" s="28">
        <f t="shared" si="4"/>
        <v>125.99915828426479</v>
      </c>
      <c r="I15" s="28">
        <f t="shared" si="4"/>
        <v>151.91717820487054</v>
      </c>
      <c r="J15" s="28">
        <f t="shared" si="4"/>
        <v>147.00337823747753</v>
      </c>
      <c r="K15" s="28">
        <f t="shared" si="4"/>
        <v>145.72298452683816</v>
      </c>
      <c r="L15" s="28">
        <f t="shared" ref="L15:M15" si="8">+L7/$C7*100</f>
        <v>152.45974361793685</v>
      </c>
      <c r="M15" s="28">
        <f t="shared" si="8"/>
        <v>153.11453779569052</v>
      </c>
      <c r="N15" s="28">
        <f t="shared" ref="N15:O15" si="9">+N7/$C7*100</f>
        <v>168.12329960151195</v>
      </c>
      <c r="O15" s="28">
        <f t="shared" si="9"/>
        <v>166.66426537553031</v>
      </c>
    </row>
    <row r="16" spans="1:15">
      <c r="A16" s="2" t="s">
        <v>55</v>
      </c>
      <c r="B16" s="28"/>
      <c r="C16" s="2">
        <f t="shared" si="4"/>
        <v>100</v>
      </c>
      <c r="D16" s="28">
        <f t="shared" si="4"/>
        <v>117.94795313746518</v>
      </c>
      <c r="E16" s="28">
        <f t="shared" si="4"/>
        <v>129.2130948069134</v>
      </c>
      <c r="F16" s="28">
        <f t="shared" si="4"/>
        <v>98.530870422581913</v>
      </c>
      <c r="G16" s="28">
        <f t="shared" si="4"/>
        <v>104.85646040617667</v>
      </c>
      <c r="H16" s="28">
        <f t="shared" si="4"/>
        <v>102.47711438899503</v>
      </c>
      <c r="I16" s="28">
        <f t="shared" si="4"/>
        <v>111.60910642548892</v>
      </c>
      <c r="J16" s="28">
        <f t="shared" si="4"/>
        <v>107.58734645275989</v>
      </c>
      <c r="K16" s="28">
        <f t="shared" si="4"/>
        <v>107.94338430071943</v>
      </c>
      <c r="L16" s="28">
        <f t="shared" ref="L16:M16" si="10">+L8/$C8*100</f>
        <v>110.8409263612411</v>
      </c>
      <c r="M16" s="28">
        <f t="shared" si="10"/>
        <v>118.47301427228847</v>
      </c>
      <c r="N16" s="28">
        <f t="shared" ref="N16:O16" si="11">+N8/$C8*100</f>
        <v>113.41925658161054</v>
      </c>
      <c r="O16" s="28">
        <f t="shared" si="11"/>
        <v>109.48684624799081</v>
      </c>
    </row>
    <row r="17" spans="1:15">
      <c r="A17" s="2" t="s">
        <v>32</v>
      </c>
      <c r="B17" s="28">
        <f>+B9/$C9*100</f>
        <v>138.56975719171282</v>
      </c>
      <c r="C17" s="2">
        <f>+C9/$C9*100</f>
        <v>100</v>
      </c>
      <c r="D17" s="28">
        <f t="shared" ref="D17:K17" si="12">+D9/$C9*100</f>
        <v>103.11148597194853</v>
      </c>
      <c r="E17" s="28">
        <f t="shared" si="12"/>
        <v>102.99102795456744</v>
      </c>
      <c r="F17" s="28">
        <f t="shared" si="12"/>
        <v>147.86440857882616</v>
      </c>
      <c r="G17" s="28">
        <f t="shared" si="12"/>
        <v>150.9126656297739</v>
      </c>
      <c r="H17" s="28">
        <f t="shared" si="12"/>
        <v>144.12017187189917</v>
      </c>
      <c r="I17" s="28">
        <f t="shared" si="12"/>
        <v>145.07945152372471</v>
      </c>
      <c r="J17" s="28">
        <f t="shared" si="12"/>
        <v>147.16415981686691</v>
      </c>
      <c r="K17" s="28">
        <f t="shared" si="12"/>
        <v>145.46609406801952</v>
      </c>
      <c r="L17" s="28">
        <f t="shared" ref="L17:M17" si="13">+L9/$C9*100</f>
        <v>145.11371975280721</v>
      </c>
      <c r="M17" s="28">
        <f t="shared" si="13"/>
        <v>154.03915116327371</v>
      </c>
      <c r="N17" s="28">
        <f t="shared" ref="N17:O17" si="14">+N9/$C9*100</f>
        <v>155.82678587087452</v>
      </c>
      <c r="O17" s="28">
        <f t="shared" si="14"/>
        <v>155.95586436704158</v>
      </c>
    </row>
    <row r="18" spans="1:15">
      <c r="B18" s="28"/>
      <c r="D18" s="28"/>
      <c r="E18" s="28"/>
      <c r="F18" s="28"/>
      <c r="G18" s="28"/>
      <c r="H18" s="28"/>
      <c r="I18" s="28"/>
      <c r="J18" s="28"/>
      <c r="K18" s="28"/>
    </row>
    <row r="19" spans="1:15">
      <c r="A19" s="3" t="s">
        <v>75</v>
      </c>
      <c r="B19" s="28"/>
      <c r="D19" s="28"/>
      <c r="E19" s="28"/>
      <c r="F19" s="28"/>
      <c r="G19" s="28"/>
      <c r="H19" s="28"/>
      <c r="I19" s="28"/>
      <c r="J19" s="28"/>
      <c r="K19" s="28"/>
    </row>
    <row r="20" spans="1:15">
      <c r="A20" s="2" t="s">
        <v>77</v>
      </c>
      <c r="B20" s="28"/>
      <c r="D20" s="28"/>
      <c r="E20" s="28"/>
      <c r="F20" s="28"/>
      <c r="G20" s="28"/>
      <c r="H20" s="28"/>
      <c r="I20" s="28"/>
      <c r="J20" s="28"/>
      <c r="K20" s="28"/>
    </row>
    <row r="21" spans="1:15">
      <c r="A21" s="2" t="s">
        <v>79</v>
      </c>
      <c r="B21" s="28"/>
      <c r="D21" s="28"/>
      <c r="E21" s="28"/>
      <c r="F21" s="28"/>
      <c r="G21" s="28"/>
      <c r="H21" s="28"/>
      <c r="I21" s="28"/>
      <c r="J21" s="28"/>
      <c r="K21" s="28"/>
    </row>
    <row r="22" spans="1:15">
      <c r="A22" s="2" t="s">
        <v>80</v>
      </c>
      <c r="B22" s="28"/>
      <c r="D22" s="28"/>
      <c r="E22" s="28"/>
      <c r="F22" s="28"/>
      <c r="G22" s="28"/>
      <c r="H22" s="28"/>
      <c r="I22" s="28"/>
      <c r="J22" s="28"/>
      <c r="K22" s="28"/>
    </row>
    <row r="23" spans="1:15">
      <c r="A23" s="2" t="s">
        <v>78</v>
      </c>
      <c r="B23" s="28"/>
      <c r="D23" s="28"/>
      <c r="E23" s="28"/>
      <c r="F23" s="28"/>
      <c r="G23" s="28"/>
      <c r="H23" s="28"/>
      <c r="I23" s="28"/>
      <c r="J23" s="28"/>
      <c r="K23" s="28"/>
    </row>
    <row r="24" spans="1:15">
      <c r="A24" s="2" t="s">
        <v>81</v>
      </c>
      <c r="B24" s="28"/>
      <c r="D24" s="28"/>
      <c r="E24" s="28"/>
      <c r="F24" s="28"/>
      <c r="G24" s="28"/>
      <c r="H24" s="28"/>
      <c r="I24" s="28"/>
      <c r="J24" s="28"/>
      <c r="K24" s="28"/>
    </row>
    <row r="26" spans="1:15">
      <c r="A26" s="3" t="s"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inhoud</vt:lpstr>
      <vt:lpstr>baten</vt:lpstr>
      <vt:lpstr>baten-procenten</vt:lpstr>
      <vt:lpstr>Lasten</vt:lpstr>
      <vt:lpstr>lasten-procenten</vt:lpstr>
      <vt:lpstr>baten ontwikkeling geindexeerd</vt:lpstr>
      <vt:lpstr>lasten ontwikkeling geindexeerd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Lionne Koens</cp:lastModifiedBy>
  <cp:lastPrinted>2014-10-30T14:21:52Z</cp:lastPrinted>
  <dcterms:created xsi:type="dcterms:W3CDTF">2009-10-07T12:04:45Z</dcterms:created>
  <dcterms:modified xsi:type="dcterms:W3CDTF">2018-10-25T10:01:00Z</dcterms:modified>
</cp:coreProperties>
</file>